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pivotTables/pivotTable1.xml" ContentType="application/vnd.openxmlformats-officedocument.spreadsheetml.pivotTable+xml"/>
  <Override PartName="/xl/pivotTables/pivotTable2.xml" ContentType="application/vnd.openxmlformats-officedocument.spreadsheetml.pivotTable+xml"/>
  <Override PartName="/xl/pivotTables/pivotTable3.xml" ContentType="application/vnd.openxmlformats-officedocument.spreadsheetml.pivotTable+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4"/>
  <workbookPr hidePivotFieldList="1"/>
  <mc:AlternateContent xmlns:mc="http://schemas.openxmlformats.org/markup-compatibility/2006">
    <mc:Choice Requires="x15">
      <x15ac:absPath xmlns:x15ac="http://schemas.microsoft.com/office/spreadsheetml/2010/11/ac" url="https://htaaustria.sharepoint.com/sites/HTAAustria-AustrianInstituteforHealthTechnologyAssessmentGmb/Freigegebene Dokumente/Screening/7_Data_Extraction/"/>
    </mc:Choice>
  </mc:AlternateContent>
  <xr:revisionPtr revIDLastSave="0" documentId="8_{38E84986-8F39-4739-BCAA-608A95B380DB}" xr6:coauthVersionLast="47" xr6:coauthVersionMax="47" xr10:uidLastSave="{00000000-0000-0000-0000-000000000000}"/>
  <bookViews>
    <workbookView xWindow="-120" yWindow="-120" windowWidth="26640" windowHeight="14490" firstSheet="1" activeTab="1" xr2:uid="{B03D82CA-C72B-4DD9-9E83-46480BC20760}"/>
  </bookViews>
  <sheets>
    <sheet name="Lit_overview" sheetId="9" r:id="rId1"/>
    <sheet name="SRs" sheetId="10" r:id="rId2"/>
    <sheet name="Guidelines" sheetId="1" r:id="rId3"/>
    <sheet name="Tools" sheetId="12" r:id="rId4"/>
    <sheet name="Tools mentioned" sheetId="15" r:id="rId5"/>
    <sheet name="Abbreviations" sheetId="16" r:id="rId6"/>
    <sheet name="AGREE" sheetId="17" r:id="rId7"/>
    <sheet name="ROBIS" sheetId="6" r:id="rId8"/>
    <sheet name="Guidelines_Overview" sheetId="18" r:id="rId9"/>
    <sheet name="Number_disorders" sheetId="19" r:id="rId10"/>
    <sheet name="Countries_overview" sheetId="20" r:id="rId11"/>
  </sheets>
  <definedNames>
    <definedName name="_xlnm._FilterDatabase" localSheetId="5" hidden="1">Abbreviations!$A$1:$B$84</definedName>
    <definedName name="_xlnm._FilterDatabase" localSheetId="6" hidden="1">AGREE!$A$1:$R$29</definedName>
    <definedName name="_xlnm._FilterDatabase" localSheetId="2" hidden="1">Guidelines!$A$1:$V$29</definedName>
    <definedName name="_xlnm._FilterDatabase" localSheetId="0" hidden="1">Lit_overview!$A$1:$T$40</definedName>
    <definedName name="_xlnm._FilterDatabase" localSheetId="1" hidden="1">SRs!$A$1:$AH$10</definedName>
  </definedNames>
  <calcPr calcId="191028"/>
  <pivotCaches>
    <pivotCache cacheId="5559" r:id="rId12"/>
    <pivotCache cacheId="5560" r:id="rId13"/>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2" i="9" l="1"/>
  <c r="AH29" i="17"/>
  <c r="AI29" i="17"/>
  <c r="AJ29" i="17"/>
  <c r="AH25" i="17"/>
  <c r="AJ25" i="17"/>
  <c r="AH22" i="17"/>
  <c r="AI22" i="17"/>
  <c r="AJ22" i="17"/>
  <c r="AH19" i="17"/>
  <c r="AI19" i="17"/>
  <c r="AJ19" i="17"/>
  <c r="AH17" i="17"/>
  <c r="AI17" i="17"/>
  <c r="AJ17" i="17"/>
  <c r="AH11" i="17"/>
  <c r="AI11" i="17"/>
  <c r="AJ11" i="17"/>
  <c r="AI5" i="17"/>
  <c r="AJ5" i="17"/>
  <c r="AJ3" i="17"/>
  <c r="AI3" i="17"/>
  <c r="AH3" i="17"/>
  <c r="Y29" i="17"/>
  <c r="Z29" i="17"/>
  <c r="AA29" i="17"/>
  <c r="Y25" i="17"/>
  <c r="AA25" i="17"/>
  <c r="Y22" i="17"/>
  <c r="Z22" i="17"/>
  <c r="AA22" i="17"/>
  <c r="Y19" i="17"/>
  <c r="Z19" i="17"/>
  <c r="AA19" i="17"/>
  <c r="Y17" i="17"/>
  <c r="Z17" i="17"/>
  <c r="AA17" i="17"/>
  <c r="Y11" i="17"/>
  <c r="Z11" i="17"/>
  <c r="AA11" i="17"/>
  <c r="Y5" i="17"/>
  <c r="AH5" i="17" s="1"/>
  <c r="Z5" i="17"/>
  <c r="AA5" i="17"/>
  <c r="AA3" i="17"/>
  <c r="Y3" i="17"/>
  <c r="Z3" i="17"/>
  <c r="AE29" i="17"/>
  <c r="AF29" i="17"/>
  <c r="AG29" i="17"/>
  <c r="AE25" i="17"/>
  <c r="AF25" i="17"/>
  <c r="AG25" i="17"/>
  <c r="AE22" i="17"/>
  <c r="AF22" i="17"/>
  <c r="AG22" i="17"/>
  <c r="AE19" i="17"/>
  <c r="AF19" i="17"/>
  <c r="AG19" i="17"/>
  <c r="AE17" i="17"/>
  <c r="AF17" i="17"/>
  <c r="AG17" i="17"/>
  <c r="AE11" i="17"/>
  <c r="AF11" i="17"/>
  <c r="AG11" i="17"/>
  <c r="AE5" i="17"/>
  <c r="AF5" i="17"/>
  <c r="AG5" i="17"/>
  <c r="AG3" i="17"/>
  <c r="AF3" i="17"/>
  <c r="AE3" i="17"/>
  <c r="AB29" i="17"/>
  <c r="AC29" i="17"/>
  <c r="AD29" i="17"/>
  <c r="AB25" i="17"/>
  <c r="AC25" i="17"/>
  <c r="AD25" i="17"/>
  <c r="AB22" i="17"/>
  <c r="AC22" i="17"/>
  <c r="AD22" i="17"/>
  <c r="AB19" i="17"/>
  <c r="AC19" i="17"/>
  <c r="AD19" i="17"/>
  <c r="AB17" i="17"/>
  <c r="AC17" i="17"/>
  <c r="AD17" i="17"/>
  <c r="AB11" i="17"/>
  <c r="AC11" i="17"/>
  <c r="AD11" i="17"/>
  <c r="AB5" i="17"/>
  <c r="AC5" i="17"/>
  <c r="AD5" i="17"/>
  <c r="AD3" i="17"/>
  <c r="AC3" i="17"/>
  <c r="AB3" i="17"/>
  <c r="AG6" i="17"/>
  <c r="AG7" i="17"/>
  <c r="AG8" i="17"/>
  <c r="AG9" i="17"/>
  <c r="AG10" i="17"/>
  <c r="AG12" i="17"/>
  <c r="AG13" i="17"/>
  <c r="AG14" i="17"/>
  <c r="AG15" i="17"/>
  <c r="AG16" i="17"/>
  <c r="AG18" i="17"/>
  <c r="AG20" i="17"/>
  <c r="AG21" i="17"/>
  <c r="AG23" i="17"/>
  <c r="AG24" i="17"/>
  <c r="AG26" i="17"/>
  <c r="AG27" i="17"/>
  <c r="AG28" i="17"/>
  <c r="AG2" i="17"/>
  <c r="AF6" i="17"/>
  <c r="AF7" i="17"/>
  <c r="AF8" i="17"/>
  <c r="AF9" i="17"/>
  <c r="AF10" i="17"/>
  <c r="AF12" i="17"/>
  <c r="AF13" i="17"/>
  <c r="AF14" i="17"/>
  <c r="AF15" i="17"/>
  <c r="AF16" i="17"/>
  <c r="AF18" i="17"/>
  <c r="AF20" i="17"/>
  <c r="AF21" i="17"/>
  <c r="AF23" i="17"/>
  <c r="AF24" i="17"/>
  <c r="AF26" i="17"/>
  <c r="AF27" i="17"/>
  <c r="AF28" i="17"/>
  <c r="AF2" i="17"/>
  <c r="AE6" i="17"/>
  <c r="AE7" i="17"/>
  <c r="AE8" i="17"/>
  <c r="AE9" i="17"/>
  <c r="AE10" i="17"/>
  <c r="AE12" i="17"/>
  <c r="AE13" i="17"/>
  <c r="AE14" i="17"/>
  <c r="AE15" i="17"/>
  <c r="AE16" i="17"/>
  <c r="AE18" i="17"/>
  <c r="AE20" i="17"/>
  <c r="AE21" i="17"/>
  <c r="AE23" i="17"/>
  <c r="AE24" i="17"/>
  <c r="AE26" i="17"/>
  <c r="AE27" i="17"/>
  <c r="AE28" i="17"/>
  <c r="AE2" i="17"/>
  <c r="AD4" i="17"/>
  <c r="AD6" i="17"/>
  <c r="AD7" i="17"/>
  <c r="AD8" i="17"/>
  <c r="AD9" i="17"/>
  <c r="AD10" i="17"/>
  <c r="AD12" i="17"/>
  <c r="AD13" i="17"/>
  <c r="AD14" i="17"/>
  <c r="AD15" i="17"/>
  <c r="AD16" i="17"/>
  <c r="AD18" i="17"/>
  <c r="AD20" i="17"/>
  <c r="AD21" i="17"/>
  <c r="AD23" i="17"/>
  <c r="AD24" i="17"/>
  <c r="AD26" i="17"/>
  <c r="AD27" i="17"/>
  <c r="AD28" i="17"/>
  <c r="AD2" i="17"/>
  <c r="AC6" i="17"/>
  <c r="AC7" i="17"/>
  <c r="AC8" i="17"/>
  <c r="AC9" i="17"/>
  <c r="AC10" i="17"/>
  <c r="AC12" i="17"/>
  <c r="AC13" i="17"/>
  <c r="AC14" i="17"/>
  <c r="AC15" i="17"/>
  <c r="AC16" i="17"/>
  <c r="AC18" i="17"/>
  <c r="AC20" i="17"/>
  <c r="AC21" i="17"/>
  <c r="AC23" i="17"/>
  <c r="AC24" i="17"/>
  <c r="AC26" i="17"/>
  <c r="AC27" i="17"/>
  <c r="AC28" i="17"/>
  <c r="AC2" i="17"/>
  <c r="AB6" i="17"/>
  <c r="AB7" i="17"/>
  <c r="AB8" i="17"/>
  <c r="AB9" i="17"/>
  <c r="AB10" i="17"/>
  <c r="AB12" i="17"/>
  <c r="AB13" i="17"/>
  <c r="AB14" i="17"/>
  <c r="AB15" i="17"/>
  <c r="AB16" i="17"/>
  <c r="AB18" i="17"/>
  <c r="AB20" i="17"/>
  <c r="AB21" i="17"/>
  <c r="AB23" i="17"/>
  <c r="AB24" i="17"/>
  <c r="AB26" i="17"/>
  <c r="AB27" i="17"/>
  <c r="AB28" i="17"/>
  <c r="AB2" i="17"/>
  <c r="AG4" i="17"/>
  <c r="AF4" i="17"/>
  <c r="AE4" i="17"/>
  <c r="AC4" i="17"/>
  <c r="AB4" i="17"/>
  <c r="S4" i="17"/>
  <c r="U3" i="17"/>
  <c r="U4" i="17"/>
  <c r="U5" i="17"/>
  <c r="U6" i="17"/>
  <c r="AJ6" i="17" s="1"/>
  <c r="U7" i="17"/>
  <c r="AJ7" i="17" s="1"/>
  <c r="U8" i="17"/>
  <c r="U9" i="17"/>
  <c r="U10" i="17"/>
  <c r="U11" i="17"/>
  <c r="U12" i="17"/>
  <c r="U13" i="17"/>
  <c r="U14" i="17"/>
  <c r="U15" i="17"/>
  <c r="AJ15" i="17" s="1"/>
  <c r="U16" i="17"/>
  <c r="U17" i="17"/>
  <c r="U18" i="17"/>
  <c r="U19" i="17"/>
  <c r="U20" i="17"/>
  <c r="U21" i="17"/>
  <c r="U22" i="17"/>
  <c r="U23" i="17"/>
  <c r="U24" i="17"/>
  <c r="AJ24" i="17" s="1"/>
  <c r="U25" i="17"/>
  <c r="U26" i="17"/>
  <c r="U27" i="17"/>
  <c r="AJ27" i="17" s="1"/>
  <c r="U28" i="17"/>
  <c r="U29" i="17"/>
  <c r="U2" i="17"/>
  <c r="AJ2" i="17" s="1"/>
  <c r="T24" i="17"/>
  <c r="AI24" i="17" s="1"/>
  <c r="T3" i="17"/>
  <c r="T4" i="17"/>
  <c r="AI4" i="17" s="1"/>
  <c r="T5" i="17"/>
  <c r="T6" i="17"/>
  <c r="T7" i="17"/>
  <c r="T8" i="17"/>
  <c r="T9" i="17"/>
  <c r="T10" i="17"/>
  <c r="T11" i="17"/>
  <c r="T12" i="17"/>
  <c r="AI12" i="17" s="1"/>
  <c r="T13" i="17"/>
  <c r="T14" i="17"/>
  <c r="T15" i="17"/>
  <c r="T16" i="17"/>
  <c r="T17" i="17"/>
  <c r="T18" i="17"/>
  <c r="T19" i="17"/>
  <c r="T20" i="17"/>
  <c r="AI20" i="17" s="1"/>
  <c r="T21" i="17"/>
  <c r="T22" i="17"/>
  <c r="T23" i="17"/>
  <c r="AI23" i="17" s="1"/>
  <c r="T25" i="17"/>
  <c r="Z25" i="17" s="1"/>
  <c r="AI25" i="17" s="1"/>
  <c r="T26" i="17"/>
  <c r="AI26" i="17" s="1"/>
  <c r="T27" i="17"/>
  <c r="AI27" i="17" s="1"/>
  <c r="T28" i="17"/>
  <c r="T29" i="17"/>
  <c r="T2" i="17"/>
  <c r="S3" i="17"/>
  <c r="S2" i="17"/>
  <c r="AH2" i="17" s="1"/>
  <c r="S5" i="17"/>
  <c r="S6" i="17"/>
  <c r="S7" i="17"/>
  <c r="S8" i="17"/>
  <c r="AH8" i="17" s="1"/>
  <c r="S9" i="17"/>
  <c r="AH9" i="17" s="1"/>
  <c r="S10" i="17"/>
  <c r="S11" i="17"/>
  <c r="S12" i="17"/>
  <c r="S13" i="17"/>
  <c r="S14" i="17"/>
  <c r="S15" i="17"/>
  <c r="S16" i="17"/>
  <c r="S17" i="17"/>
  <c r="S18" i="17"/>
  <c r="AH18" i="17" s="1"/>
  <c r="S19" i="17"/>
  <c r="S20" i="17"/>
  <c r="S21" i="17"/>
  <c r="S22" i="17"/>
  <c r="S23" i="17"/>
  <c r="AH23" i="17" s="1"/>
  <c r="S24" i="17"/>
  <c r="S25" i="17"/>
  <c r="S26" i="17"/>
  <c r="S27" i="17"/>
  <c r="S28" i="17"/>
  <c r="S29" i="17"/>
  <c r="AQ39" i="15"/>
  <c r="H39" i="15"/>
  <c r="I39" i="15"/>
  <c r="J39" i="15"/>
  <c r="K39" i="15"/>
  <c r="L39" i="15"/>
  <c r="M39" i="15"/>
  <c r="N39" i="15"/>
  <c r="O39" i="15"/>
  <c r="P39" i="15"/>
  <c r="Q39" i="15"/>
  <c r="R39" i="15"/>
  <c r="S39" i="15"/>
  <c r="T39" i="15"/>
  <c r="U39" i="15"/>
  <c r="V39" i="15"/>
  <c r="W39" i="15"/>
  <c r="X39" i="15"/>
  <c r="Y39" i="15"/>
  <c r="Z39" i="15"/>
  <c r="AA39" i="15"/>
  <c r="AB39" i="15"/>
  <c r="AC39" i="15"/>
  <c r="AD39" i="15"/>
  <c r="AE39" i="15"/>
  <c r="AF39" i="15"/>
  <c r="AG39" i="15"/>
  <c r="AH39" i="15"/>
  <c r="AI39" i="15"/>
  <c r="AJ39" i="15"/>
  <c r="AK39" i="15"/>
  <c r="AL39" i="15"/>
  <c r="AM39" i="15"/>
  <c r="AN39" i="15"/>
  <c r="AO39" i="15"/>
  <c r="AP39" i="15"/>
  <c r="AR39" i="15"/>
  <c r="AS39" i="15"/>
  <c r="AT39" i="15"/>
  <c r="AU39" i="15"/>
  <c r="AV39" i="15"/>
  <c r="AW39" i="15"/>
  <c r="AX39" i="15"/>
  <c r="AY39" i="15"/>
  <c r="AZ39" i="15"/>
  <c r="BA39" i="15"/>
  <c r="BB39" i="15"/>
  <c r="BC39" i="15"/>
  <c r="BD39" i="15"/>
  <c r="BE39" i="15"/>
  <c r="BF39" i="15"/>
  <c r="BH39" i="15"/>
  <c r="BI39" i="15"/>
  <c r="BJ39" i="15"/>
  <c r="BK39" i="15"/>
  <c r="BL39" i="15"/>
  <c r="BM39" i="15"/>
  <c r="BN39" i="15"/>
  <c r="BO39" i="15"/>
  <c r="BP39" i="15"/>
  <c r="BQ39" i="15"/>
  <c r="BR39" i="15"/>
  <c r="BS39" i="15"/>
  <c r="BT39" i="15"/>
  <c r="BU39" i="15"/>
  <c r="BV39" i="15"/>
  <c r="BW39" i="15"/>
  <c r="BX39" i="15"/>
  <c r="BY39" i="15"/>
  <c r="BZ39" i="15"/>
  <c r="CA39" i="15"/>
  <c r="CB39" i="15"/>
  <c r="CC39" i="15"/>
  <c r="CD39" i="15"/>
  <c r="CE39" i="15"/>
  <c r="CF39" i="15"/>
  <c r="CG39" i="15"/>
  <c r="CH39" i="15"/>
  <c r="CI39" i="15"/>
  <c r="CJ39" i="15"/>
  <c r="CK39" i="15"/>
  <c r="CL39" i="15"/>
  <c r="CM39" i="15"/>
  <c r="CN39" i="15"/>
  <c r="CO39" i="15"/>
  <c r="CP39" i="15"/>
  <c r="CQ39" i="15"/>
  <c r="CR39" i="15"/>
  <c r="CS39" i="15"/>
  <c r="CT39" i="15"/>
  <c r="CU39" i="15"/>
  <c r="CV39" i="15"/>
  <c r="CW39" i="15"/>
  <c r="CX39" i="15"/>
  <c r="CY39" i="15"/>
  <c r="CZ39" i="15"/>
  <c r="DA39" i="15"/>
  <c r="DB39" i="15"/>
  <c r="DC39" i="15"/>
  <c r="G39" i="15"/>
  <c r="T6" i="9"/>
  <c r="T8" i="9"/>
  <c r="T12" i="9"/>
  <c r="T4" i="9"/>
  <c r="T13" i="9"/>
  <c r="T15" i="9"/>
  <c r="T11" i="9"/>
  <c r="T5" i="9"/>
  <c r="T14" i="9"/>
  <c r="T10" i="9"/>
  <c r="T25" i="9"/>
  <c r="T19" i="9"/>
  <c r="T23" i="9"/>
  <c r="T21" i="9"/>
  <c r="T38" i="9"/>
  <c r="T20" i="9"/>
  <c r="T39" i="9"/>
  <c r="T22" i="9"/>
  <c r="T26" i="9"/>
  <c r="T24" i="9"/>
  <c r="T40" i="9"/>
  <c r="T27" i="9"/>
  <c r="T16" i="9"/>
  <c r="T28" i="9"/>
  <c r="T37" i="9"/>
  <c r="T30" i="9"/>
  <c r="T31" i="9"/>
  <c r="T32" i="9"/>
  <c r="T33" i="9"/>
  <c r="T34" i="9"/>
  <c r="T35" i="9"/>
  <c r="T18" i="9"/>
  <c r="T36" i="9"/>
  <c r="T29" i="9"/>
  <c r="T17" i="9"/>
  <c r="T9" i="9"/>
  <c r="T3" i="9"/>
  <c r="T7" i="9"/>
  <c r="S3" i="9"/>
  <c r="S6" i="9"/>
  <c r="S8" i="9"/>
  <c r="S12" i="9"/>
  <c r="S2" i="9"/>
  <c r="S4" i="9"/>
  <c r="S13" i="9"/>
  <c r="S15" i="9"/>
  <c r="S11" i="9"/>
  <c r="S5" i="9"/>
  <c r="S14" i="9"/>
  <c r="S10" i="9"/>
  <c r="S25" i="9"/>
  <c r="S19" i="9"/>
  <c r="S23" i="9"/>
  <c r="S21" i="9"/>
  <c r="S38" i="9"/>
  <c r="S20" i="9"/>
  <c r="S39" i="9"/>
  <c r="S22" i="9"/>
  <c r="S26" i="9"/>
  <c r="S24" i="9"/>
  <c r="S40" i="9"/>
  <c r="S27" i="9"/>
  <c r="S16" i="9"/>
  <c r="S28" i="9"/>
  <c r="S37" i="9"/>
  <c r="S30" i="9"/>
  <c r="S31" i="9"/>
  <c r="S32" i="9"/>
  <c r="S33" i="9"/>
  <c r="S34" i="9"/>
  <c r="S35" i="9"/>
  <c r="S18" i="9"/>
  <c r="S36" i="9"/>
  <c r="S29" i="9"/>
  <c r="S17" i="9"/>
  <c r="S9" i="9"/>
  <c r="S7" i="9"/>
  <c r="R3" i="9"/>
  <c r="R6" i="9"/>
  <c r="R8" i="9"/>
  <c r="R12" i="9"/>
  <c r="R2" i="9"/>
  <c r="R4" i="9"/>
  <c r="R13" i="9"/>
  <c r="R15" i="9"/>
  <c r="R11" i="9"/>
  <c r="R5" i="9"/>
  <c r="R14" i="9"/>
  <c r="R10" i="9"/>
  <c r="R25" i="9"/>
  <c r="R19" i="9"/>
  <c r="R23" i="9"/>
  <c r="R21" i="9"/>
  <c r="R38" i="9"/>
  <c r="R20" i="9"/>
  <c r="R39" i="9"/>
  <c r="R22" i="9"/>
  <c r="R26" i="9"/>
  <c r="R24" i="9"/>
  <c r="R40" i="9"/>
  <c r="R27" i="9"/>
  <c r="R16" i="9"/>
  <c r="R28" i="9"/>
  <c r="R37" i="9"/>
  <c r="R30" i="9"/>
  <c r="R31" i="9"/>
  <c r="R32" i="9"/>
  <c r="R33" i="9"/>
  <c r="R34" i="9"/>
  <c r="R35" i="9"/>
  <c r="R18" i="9"/>
  <c r="R36" i="9"/>
  <c r="R29" i="9"/>
  <c r="R17" i="9"/>
  <c r="R9" i="9"/>
  <c r="Q3" i="9"/>
  <c r="Q6" i="9"/>
  <c r="Q8" i="9"/>
  <c r="Q12" i="9"/>
  <c r="Q2" i="9"/>
  <c r="Q4" i="9"/>
  <c r="Q13" i="9"/>
  <c r="Q15" i="9"/>
  <c r="Q11" i="9"/>
  <c r="Q5" i="9"/>
  <c r="Q14" i="9"/>
  <c r="Q10" i="9"/>
  <c r="Q25" i="9"/>
  <c r="Q19" i="9"/>
  <c r="Q23" i="9"/>
  <c r="Q21" i="9"/>
  <c r="Q38" i="9"/>
  <c r="Q20" i="9"/>
  <c r="Q39" i="9"/>
  <c r="Q22" i="9"/>
  <c r="Q26" i="9"/>
  <c r="Q24" i="9"/>
  <c r="Q40" i="9"/>
  <c r="Q27" i="9"/>
  <c r="Q16" i="9"/>
  <c r="Q28" i="9"/>
  <c r="Q37" i="9"/>
  <c r="Q30" i="9"/>
  <c r="Q31" i="9"/>
  <c r="Q32" i="9"/>
  <c r="Q33" i="9"/>
  <c r="Q34" i="9"/>
  <c r="Q35" i="9"/>
  <c r="Q18" i="9"/>
  <c r="Q36" i="9"/>
  <c r="Q29" i="9"/>
  <c r="Q17" i="9"/>
  <c r="Q9" i="9"/>
  <c r="P3" i="9"/>
  <c r="P6" i="9"/>
  <c r="P8" i="9"/>
  <c r="P12" i="9"/>
  <c r="P2" i="9"/>
  <c r="P4" i="9"/>
  <c r="P13" i="9"/>
  <c r="P15" i="9"/>
  <c r="P11" i="9"/>
  <c r="P5" i="9"/>
  <c r="P14" i="9"/>
  <c r="P10" i="9"/>
  <c r="P25" i="9"/>
  <c r="P19" i="9"/>
  <c r="P23" i="9"/>
  <c r="P21" i="9"/>
  <c r="P38" i="9"/>
  <c r="P20" i="9"/>
  <c r="P39" i="9"/>
  <c r="P22" i="9"/>
  <c r="P26" i="9"/>
  <c r="P24" i="9"/>
  <c r="P40" i="9"/>
  <c r="P27" i="9"/>
  <c r="P16" i="9"/>
  <c r="P28" i="9"/>
  <c r="P37" i="9"/>
  <c r="P30" i="9"/>
  <c r="P31" i="9"/>
  <c r="P32" i="9"/>
  <c r="P33" i="9"/>
  <c r="P34" i="9"/>
  <c r="P35" i="9"/>
  <c r="P18" i="9"/>
  <c r="P36" i="9"/>
  <c r="P29" i="9"/>
  <c r="P17" i="9"/>
  <c r="P9" i="9"/>
  <c r="O3" i="9"/>
  <c r="O6" i="9"/>
  <c r="O8" i="9"/>
  <c r="O12" i="9"/>
  <c r="O2" i="9"/>
  <c r="O4" i="9"/>
  <c r="O13" i="9"/>
  <c r="O15" i="9"/>
  <c r="O11" i="9"/>
  <c r="O5" i="9"/>
  <c r="O14" i="9"/>
  <c r="O10" i="9"/>
  <c r="O25" i="9"/>
  <c r="O19" i="9"/>
  <c r="O23" i="9"/>
  <c r="O21" i="9"/>
  <c r="O38" i="9"/>
  <c r="O20" i="9"/>
  <c r="O39" i="9"/>
  <c r="O22" i="9"/>
  <c r="O26" i="9"/>
  <c r="O24" i="9"/>
  <c r="O40" i="9"/>
  <c r="O27" i="9"/>
  <c r="O16" i="9"/>
  <c r="O28" i="9"/>
  <c r="O37" i="9"/>
  <c r="O30" i="9"/>
  <c r="O31" i="9"/>
  <c r="O32" i="9"/>
  <c r="O33" i="9"/>
  <c r="O34" i="9"/>
  <c r="O35" i="9"/>
  <c r="O18" i="9"/>
  <c r="O36" i="9"/>
  <c r="O29" i="9"/>
  <c r="O17" i="9"/>
  <c r="O9" i="9"/>
  <c r="N3" i="9"/>
  <c r="N6" i="9"/>
  <c r="N8" i="9"/>
  <c r="N12" i="9"/>
  <c r="N2" i="9"/>
  <c r="N4" i="9"/>
  <c r="N13" i="9"/>
  <c r="N15" i="9"/>
  <c r="N11" i="9"/>
  <c r="N5" i="9"/>
  <c r="N14" i="9"/>
  <c r="N10" i="9"/>
  <c r="N25" i="9"/>
  <c r="N19" i="9"/>
  <c r="N23" i="9"/>
  <c r="N21" i="9"/>
  <c r="N38" i="9"/>
  <c r="N20" i="9"/>
  <c r="N39" i="9"/>
  <c r="N22" i="9"/>
  <c r="N26" i="9"/>
  <c r="N24" i="9"/>
  <c r="N40" i="9"/>
  <c r="N27" i="9"/>
  <c r="N16" i="9"/>
  <c r="N28" i="9"/>
  <c r="N37" i="9"/>
  <c r="N30" i="9"/>
  <c r="N31" i="9"/>
  <c r="N32" i="9"/>
  <c r="N33" i="9"/>
  <c r="N34" i="9"/>
  <c r="N35" i="9"/>
  <c r="N18" i="9"/>
  <c r="N36" i="9"/>
  <c r="N29" i="9"/>
  <c r="N17" i="9"/>
  <c r="N9" i="9"/>
  <c r="R7" i="9"/>
  <c r="Q7" i="9"/>
  <c r="P7" i="9"/>
  <c r="O7" i="9"/>
  <c r="N7" i="9"/>
  <c r="AJ9" i="17" l="1"/>
  <c r="AJ16" i="17"/>
  <c r="AH24" i="17"/>
  <c r="AI28" i="17"/>
  <c r="AJ8" i="17"/>
  <c r="AH16" i="17"/>
  <c r="AI8" i="17"/>
  <c r="AH28" i="17"/>
  <c r="AH20" i="17"/>
  <c r="AH12" i="17"/>
  <c r="AI15" i="17"/>
  <c r="AI7" i="17"/>
  <c r="AJ28" i="17"/>
  <c r="AJ20" i="17"/>
  <c r="AJ12" i="17"/>
  <c r="AJ4" i="17"/>
  <c r="AH6" i="17"/>
  <c r="AI9" i="17"/>
  <c r="AJ21" i="17"/>
  <c r="AH27" i="17"/>
  <c r="AI14" i="17"/>
  <c r="AI6" i="17"/>
  <c r="AH15" i="17"/>
  <c r="AH7" i="17"/>
  <c r="AI18" i="17"/>
  <c r="AI10" i="17"/>
  <c r="AJ23" i="17"/>
  <c r="AH14" i="17"/>
  <c r="AJ14" i="17"/>
  <c r="AH21" i="17"/>
  <c r="AH13" i="17"/>
  <c r="AI16" i="17"/>
  <c r="AJ13" i="17"/>
  <c r="AH26" i="17"/>
  <c r="AH10" i="17"/>
  <c r="AI2" i="17"/>
  <c r="AI21" i="17"/>
  <c r="AI13" i="17"/>
  <c r="AJ26" i="17"/>
  <c r="AJ18" i="17"/>
  <c r="AJ10" i="17"/>
  <c r="AH4"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tc={52872A0C-F6B1-4A1D-9FEF-72FACA8EEA7D}</author>
  </authors>
  <commentList>
    <comment ref="R2" authorId="0" shapeId="0" xr:uid="{52872A0C-F6B1-4A1D-9FEF-72FACA8EEA7D}">
      <text>
        <t xml:space="preserve">[Threaded comment]
Your version of Excel allows you to read this threaded comment; however, any edits to it will get removed if the file is opened in a newer version of Excel. Learn more: https://go.microsoft.com/fwlink/?linkid=870924
Comment:
    In der Summary of evidence table sind die Zahlen leicht unterschiedlich…? Würde die übernehmen, weil bei den Outcomes dann auch die genannt werden
</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tc={22E33FAF-F593-4EB2-8CA7-2355E42B99EC}</author>
    <author>tc={6D6A7761-58EF-45DB-8589-7F057A481AEA}</author>
    <author>tc={FC7A87ED-C249-4AF1-89FC-D45CF378A707}</author>
    <author>tc={DFA4ADFC-230F-4FB0-B51C-A4D56B5444C6}</author>
    <author>tc={19CBCE3A-A124-42CD-A0F6-39DB1F914626}</author>
    <author>tc={8220C885-4877-4928-BF23-7970BB466A3B}</author>
    <author>tc={2B900729-8124-4375-870F-760715CBCF53}</author>
    <author>tc={DB43A4CF-C65A-4B02-A45E-1181C26E5C64}</author>
    <author>tc={54BFE10E-45E9-451C-BFA3-0F065BF6ECB9}</author>
    <author>tc={1E3483C0-0C45-4BD5-9F53-701E4D9A18B5}</author>
    <author>tc={5CD94697-32A6-4F51-A873-A8C070BF7662}</author>
    <author>tc={B0D5C12E-89A2-4BE0-923C-37A965FB94BD}</author>
    <author>tc={4917C08D-E263-4E5A-A2C6-DDF19FC5DEB2}</author>
    <author>tc={B8729DD5-6E22-40BD-8EDF-D54A9EAA80DD}</author>
    <author>tc={5B428855-615B-49A3-AD92-D9EEB8D1A0F0}</author>
    <author>tc={1E140E57-C192-4AC6-B18E-A024C347F2DB}</author>
    <author>tc={865044C7-7B7C-469E-A6FD-EC1D92DBECD5}</author>
    <author>tc={2BAE29BE-5506-497B-872F-31F9F1DD7E32}</author>
    <author>tc={DCFDF9B8-D7F2-44DD-B094-AC5F41F07511}</author>
    <author>tc={CEE0F32F-C4D7-4409-8789-8B4E6E1D3550}</author>
  </authors>
  <commentList>
    <comment ref="AK5" authorId="0" shapeId="0" xr:uid="{22E33FAF-F593-4EB2-8CA7-2355E42B99EC}">
      <text>
        <t>[Threaded comment]
Your version of Excel allows you to read this threaded comment; however, any edits to it will get removed if the file is opened in a newer version of Excel. Learn more: https://go.microsoft.com/fwlink/?linkid=870924
Comment:
    For risky alcohol use, harmful use of alcohol and alcohol dependence
Degree of recommendation: A, LoE: 1a</t>
      </text>
    </comment>
    <comment ref="AL5" authorId="1" shapeId="0" xr:uid="{6D6A7761-58EF-45DB-8589-7F057A481AEA}">
      <text>
        <t xml:space="preserve">[Threaded comment]
Your version of Excel allows you to read this threaded comment; however, any edits to it will get removed if the file is opened in a newer version of Excel. Learn more: https://go.microsoft.com/fwlink/?linkid=870924
Comment:
    The short form AUCIT-C should be used to screen for risky alcohol consumption, harmful alcohol use or alcohol dependence if the AUDIT is too time-consuming
Empfehlungsgrad: KKP, LoE: - </t>
      </text>
    </comment>
    <comment ref="BE6" authorId="2" shapeId="0" xr:uid="{FC7A87ED-C249-4AF1-89FC-D45CF378A707}">
      <text>
        <t>[Threaded comment]
Your version of Excel allows you to read this threaded comment; however, any edits to it will get removed if the file is opened in a newer version of Excel. Learn more: https://go.microsoft.com/fwlink/?linkid=870924
Comment:
    Cigarette addiction
Degree of recommendation: A, LoE: Ib</t>
      </text>
    </comment>
    <comment ref="J8" authorId="3" shapeId="0" xr:uid="{DFA4ADFC-230F-4FB0-B51C-A4D56B5444C6}">
      <text>
        <t xml:space="preserve">[Threaded comment]
Your version of Excel allows you to read this threaded comment; however, any edits to it will get removed if the file is opened in a newer version of Excel. Learn more: https://go.microsoft.com/fwlink/?linkid=870924
Comment:
    Mental Stress:
Degree of recommendation: A, LoE: 1b
</t>
      </text>
    </comment>
    <comment ref="R8" authorId="4" shapeId="0" xr:uid="{19CBCE3A-A124-42CD-A0F6-39DB1F914626}">
      <text>
        <t>[Threaded comment]
Your version of Excel allows you to read this threaded comment; however, any edits to it will get removed if the file is opened in a newer version of Excel. Learn more: https://go.microsoft.com/fwlink/?linkid=870924
Comment:
    Mental stress
Degree of recommendation: A, LoE: 1b</t>
      </text>
    </comment>
    <comment ref="Z8" authorId="5" shapeId="0" xr:uid="{8220C885-4877-4928-BF23-7970BB466A3B}">
      <text>
        <t>[Threaded comment]
Your version of Excel allows you to read this threaded comment; however, any edits to it will get removed if the file is opened in a newer version of Excel. Learn more: https://go.microsoft.com/fwlink/?linkid=870924
Comment:
    Psychosocial stress
Degree of recommendation: A, LoE: 1b</t>
      </text>
    </comment>
    <comment ref="AO8" authorId="6" shapeId="0" xr:uid="{2B900729-8124-4375-870F-760715CBCF53}">
      <text>
        <t>[Threaded comment]
Your version of Excel allows you to read this threaded comment; however, any edits to it will get removed if the file is opened in a newer version of Excel. Learn more: https://go.microsoft.com/fwlink/?linkid=870924
Comment:
    Psychosocial stress
Degree of recommendation: A, LoE: 1b</t>
      </text>
    </comment>
    <comment ref="BG8" authorId="7" shapeId="0" xr:uid="{DB43A4CF-C65A-4B02-A45E-1181C26E5C64}">
      <text>
        <t>[Threaded comment]
Your version of Excel allows you to read this threaded comment; however, any edits to it will get removed if the file is opened in a newer version of Excel. Learn more: https://go.microsoft.com/fwlink/?linkid=870924
Comment:
    Mental stress
Degree of recommendation: A, LoE: 1b</t>
      </text>
    </comment>
    <comment ref="O11" authorId="8" shapeId="0" xr:uid="{54BFE10E-45E9-451C-BFA3-0F065BF6ECB9}">
      <text>
        <t>[Threaded comment]
Your version of Excel allows you to read this threaded comment; however, any edits to it will get removed if the file is opened in a newer version of Excel. Learn more: https://go.microsoft.com/fwlink/?linkid=870924
Comment:
    Recommended to detect Depression</t>
      </text>
    </comment>
    <comment ref="O12" authorId="9" shapeId="0" xr:uid="{1E3483C0-0C45-4BD5-9F53-701E4D9A18B5}">
      <text>
        <t>[Threaded comment]
Your version of Excel allows you to read this threaded comment; however, any edits to it will get removed if the file is opened in a newer version of Excel. Learn more: https://go.microsoft.com/fwlink/?linkid=870924
Comment:
    Recommended to detect Depression</t>
      </text>
    </comment>
    <comment ref="AK13" authorId="10" shapeId="0" xr:uid="{5CD94697-32A6-4F51-A873-A8C070BF7662}">
      <text>
        <t>[Threaded comment]
Your version of Excel allows you to read this threaded comment; however, any edits to it will get removed if the file is opened in a newer version of Excel. Learn more: https://go.microsoft.com/fwlink/?linkid=870924
Comment:
    Recommandation to use AUDIT for identification and as a routine outcome measure for alcohol misuse</t>
      </text>
    </comment>
    <comment ref="AM13" authorId="11" shapeId="0" xr:uid="{B0D5C12E-89A2-4BE0-923C-37A965FB94BD}">
      <text>
        <t>[Threaded comment]
Your version of Excel allows you to read this threaded comment; however, any edits to it will get removed if the file is opened in a newer version of Excel. Learn more: https://go.microsoft.com/fwlink/?linkid=870924
Comment:
    Recommandation to use for detection of severity of dependence</t>
      </text>
    </comment>
    <comment ref="AN13" authorId="12" shapeId="0" xr:uid="{4917C08D-E263-4E5A-A2C6-DDF19FC5DEB2}">
      <text>
        <t>[Threaded comment]
Your version of Excel allows you to read this threaded comment; however, any edits to it will get removed if the file is opened in a newer version of Excel. Learn more: https://go.microsoft.com/fwlink/?linkid=870924
Comment:
    Recommandation to use for detection of severity of dependence</t>
      </text>
    </comment>
    <comment ref="AL16" authorId="13" shapeId="0" xr:uid="{B8729DD5-6E22-40BD-8EDF-D54A9EAA80DD}">
      <text>
        <t>[Threaded comment]
Your version of Excel allows you to read this threaded comment; however, any edits to it will get removed if the file is opened in a newer version of Excel. Learn more: https://go.microsoft.com/fwlink/?linkid=870924
Comment:
    If 1 occasion or more as answer in the SASQ, AUDIT-C is recommended</t>
      </text>
    </comment>
    <comment ref="BV16" authorId="14" shapeId="0" xr:uid="{5B428855-615B-49A3-AD92-D9EEB8D1A0F0}">
      <text>
        <t>[Threaded comment]
Your version of Excel allows you to read this threaded comment; however, any edits to it will get removed if the file is opened in a newer version of Excel. Learn more: https://go.microsoft.com/fwlink/?linkid=870924
Comment:
    Recommandation to screen for alcohol use</t>
      </text>
    </comment>
    <comment ref="J22" authorId="15" shapeId="0" xr:uid="{1E140E57-C192-4AC6-B18E-A024C347F2DB}">
      <text>
        <t>[Threaded comment]
Your version of Excel allows you to read this threaded comment; however, any edits to it will get removed if the file is opened in a newer version of Excel. Learn more: https://go.microsoft.com/fwlink/?linkid=870924
Comment:
    Recommendations: use PHQ-2 first then PHQ-9
LoE: 2</t>
      </text>
    </comment>
    <comment ref="K22" authorId="16" shapeId="0" xr:uid="{865044C7-7B7C-469E-A6FD-EC1D92DBECD5}">
      <text>
        <t>[Threaded comment]
Your version of Excel allows you to read this threaded comment; however, any edits to it will get removed if the file is opened in a newer version of Excel. Learn more: https://go.microsoft.com/fwlink/?linkid=870924
Comment:
    Recommendation PHQ-2 for depression screening followed by the PHQ-9
LoE:2</t>
      </text>
    </comment>
    <comment ref="AK23" authorId="17" shapeId="0" xr:uid="{2BAE29BE-5506-497B-872F-31F9F1DD7E32}">
      <text>
        <t>[Threaded comment]
Your version of Excel allows you to read this threaded comment; however, any edits to it will get removed if the file is opened in a newer version of Excel. Learn more: https://go.microsoft.com/fwlink/?linkid=870924
Comment:
    Recommentation: Audit is the most effective screening tool available and is recommended for use in primare care and hospital population.
Grade: A</t>
      </text>
    </comment>
    <comment ref="AL23" authorId="18" shapeId="0" xr:uid="{DCFDF9B8-D7F2-44DD-B094-AC5F41F07511}">
      <text>
        <t>[Threaded comment]
Your version of Excel allows you to read this threaded comment; however, any edits to it will get removed if the file is opened in a newer version of Excel. Learn more: https://go.microsoft.com/fwlink/?linkid=870924
Comment:
    Recommendation: For screening in the general community the AUDIT-C is an alternative and can be used as a first-phase screening tool.</t>
      </text>
    </comment>
    <comment ref="N24" authorId="19" shapeId="0" xr:uid="{CEE0F32F-C4D7-4409-8789-8B4E6E1D3550}">
      <text>
        <t>[Threaded comment]
Your version of Excel allows you to read this threaded comment; however, any edits to it will get removed if the file is opened in a newer version of Excel. Learn more: https://go.microsoft.com/fwlink/?linkid=870924
Comment:
    Two screening questions have proven to be meaningful and practicable in systematic studies, but studies on their use in medical dialogue and for the German formulation are still pending. 
LoE: 1b</t>
      </text>
    </comment>
  </commentList>
</comments>
</file>

<file path=xl/sharedStrings.xml><?xml version="1.0" encoding="utf-8"?>
<sst xmlns="http://schemas.openxmlformats.org/spreadsheetml/2006/main" count="2690" uniqueCount="1254">
  <si>
    <t>ID</t>
  </si>
  <si>
    <t>Title</t>
  </si>
  <si>
    <t>Author</t>
  </si>
  <si>
    <t>Year</t>
  </si>
  <si>
    <t>Search</t>
  </si>
  <si>
    <t>Institute_Society</t>
  </si>
  <si>
    <t>Country</t>
  </si>
  <si>
    <t>Evidence_type</t>
  </si>
  <si>
    <t>Population</t>
  </si>
  <si>
    <t>n_disorders</t>
  </si>
  <si>
    <t>Disorder</t>
  </si>
  <si>
    <t>Disorder_detail</t>
  </si>
  <si>
    <t>Notes</t>
  </si>
  <si>
    <t>depression</t>
  </si>
  <si>
    <t>anxiety</t>
  </si>
  <si>
    <t>substance</t>
  </si>
  <si>
    <t>alcohol</t>
  </si>
  <si>
    <t>smoking</t>
  </si>
  <si>
    <t>medication</t>
  </si>
  <si>
    <t>drugs</t>
  </si>
  <si>
    <t>S3-Leitlinie Screening, Diagnose und Behandlung alkoholbezogener Störungen</t>
  </si>
  <si>
    <t>Deutsche Gesellschaft für Psychiatrie und Psychotherapie, Psychosomatik und Nervenheilkunde (DGPPN), Deutsche Gesellschaft für Suchtforschung und Suchttherapie e.V. (DG-SUCHT)</t>
  </si>
  <si>
    <t>HS</t>
  </si>
  <si>
    <t>AWMF</t>
  </si>
  <si>
    <t>Germany</t>
  </si>
  <si>
    <t>Guideline</t>
  </si>
  <si>
    <t>general</t>
  </si>
  <si>
    <t>single</t>
  </si>
  <si>
    <t>Substance - alcohol</t>
  </si>
  <si>
    <t>Screening auf Depression</t>
  </si>
  <si>
    <t>IQWIG</t>
  </si>
  <si>
    <t>HS/SS</t>
  </si>
  <si>
    <t>systematic review</t>
  </si>
  <si>
    <t>NR</t>
  </si>
  <si>
    <t>S3-Leitlinie Rauchen und Tabakabhängigkeit: Screening, Diagnostik und Behandlung</t>
  </si>
  <si>
    <t>Deutsche Gesellschaft für Psychiatrie und Psychotherapie, Psychosomatik und Nervenheilkunde (DGPPN), Deutsche Gesellschaft für Suchtforschung und Suchttherapie e.V. (DG-SUCHT), Zentralinstitut für Seelische Gesundheit (ZI), Medizinische Fakultät Mannheim, Universität Heidelberg, Universitätsklinik für Psychiatrie und Psychotherapie, Universität Tübingen (UKPP)</t>
  </si>
  <si>
    <t>Substance - smoking</t>
  </si>
  <si>
    <t>Psychoonkologische Diagnostik, Beratung und Behandlung von erwachsenen Krebspatient*innen</t>
  </si>
  <si>
    <t>Leitlinienprogramm Onkologie</t>
  </si>
  <si>
    <t>disease</t>
  </si>
  <si>
    <t>multiple</t>
  </si>
  <si>
    <t>depression, anxiety</t>
  </si>
  <si>
    <t>psychische Störungen bei Krebspatient*innen, Depression, anxiety</t>
  </si>
  <si>
    <t>cancer</t>
  </si>
  <si>
    <t>Nationale Versorgungsleitlinie chronische KHK</t>
  </si>
  <si>
    <t>Bundesärztekammer (BÄK), Kassenärztliche Bundesvereinigung (KBV), Arbeitsgemeinschaft der Wissenschaftlichen Medizinischen Fachgesellschaften (AWMF)</t>
  </si>
  <si>
    <t>Depression und Angststörungen bei Patient*innen mit koronarer Herzkrankheit</t>
  </si>
  <si>
    <t>chronic coronary heart disease</t>
  </si>
  <si>
    <t>Nationale VersorgungsLeitlinie Unipolare Depression</t>
  </si>
  <si>
    <t>unipolare Depression</t>
  </si>
  <si>
    <t>Nationale Versorgungsleitlinie chronische Herzinsuffizienz</t>
  </si>
  <si>
    <t>depression, anxiety, ptsd</t>
  </si>
  <si>
    <t>chronic heart failure</t>
  </si>
  <si>
    <t>Provincial guideline for the clinical management of high-risk drinking and alcohol use disorder</t>
  </si>
  <si>
    <t>British Columbia Centre on Substance Use (BCCSU)</t>
  </si>
  <si>
    <t>HS (TRIP)</t>
  </si>
  <si>
    <t>BCCSU</t>
  </si>
  <si>
    <t>Canada</t>
  </si>
  <si>
    <t>S3-Leitlinie Therapie des Typ-1-Diabetes</t>
  </si>
  <si>
    <t>Deutsche Diabetes Gesellschaft</t>
  </si>
  <si>
    <t>depression, anxiety bei Patient*innen mit Typ-1-Diabetes</t>
  </si>
  <si>
    <t>diabetes type 1</t>
  </si>
  <si>
    <t>DEGAM Leitlinie S3: Müdigkeit</t>
  </si>
  <si>
    <t>Deutsche Gesellschaft für Allgemeinmedizin und Familienmedizin e.V. (DEGAM)</t>
  </si>
  <si>
    <t xml:space="preserve"> </t>
  </si>
  <si>
    <t>tiredness</t>
  </si>
  <si>
    <t>S3-Leitlinie Multimorbidität</t>
  </si>
  <si>
    <t>depression, anxiety bei Patient*innen mit Multimorbidität</t>
  </si>
  <si>
    <t>multimorbidity</t>
  </si>
  <si>
    <t>S3-Leitlinie Medikamentenbezogene Störungen</t>
  </si>
  <si>
    <t>Deutsche Gesellschaft für Psychiatrie und Psychotherapie, Psychosomatik und
Nervenheilkunde e.V. (DGPPN), 
Deutsche Gesellschaft für Suchtforschung und Suchttherapie e.V. (DG-Sucht)</t>
  </si>
  <si>
    <t>Substance - medication</t>
  </si>
  <si>
    <t>S3-Leitlinie Demenzen</t>
  </si>
  <si>
    <t>Deutsche Gesellschaft für Neurologie (DGN), Deutsche Gesellschaft für Psychiatrie und Psychotherapie, Psychosomatik und Nervenheilkunde (DGPPN)</t>
  </si>
  <si>
    <t>dementia</t>
  </si>
  <si>
    <t xml:space="preserve">Update S3-Leitlinie Reizdarmsyndrom: Definition, Pathophysiologie, Diagnostik und Therapie. </t>
  </si>
  <si>
    <t>Deutsche Gesellschaft für Gastroenterologie, Verdauungs- und Stoffwechselkrankheiten (DGVS), Deutsche Gesellschaft
für Neurogastroenterologie und Motilität (DGNM)</t>
  </si>
  <si>
    <t>psychische Komorbiditäten bei Reizdarmsyndrom</t>
  </si>
  <si>
    <t>IBS</t>
  </si>
  <si>
    <t>Depression following acute coronary syndrome events: Screening and treatment guidelines from the AAFP</t>
  </si>
  <si>
    <t>Frost</t>
  </si>
  <si>
    <t>SS</t>
  </si>
  <si>
    <t>AAFP</t>
  </si>
  <si>
    <t>US</t>
  </si>
  <si>
    <t>acute coronary syndrome</t>
  </si>
  <si>
    <t>Guidelines for the treatment of alcohol problems (4th edition)</t>
  </si>
  <si>
    <t>Haber</t>
  </si>
  <si>
    <t>Australian Government, Department of Health</t>
  </si>
  <si>
    <t>Australia</t>
  </si>
  <si>
    <t>general, disease</t>
  </si>
  <si>
    <t>Substance - alcohol, depression, anxiety</t>
  </si>
  <si>
    <t>alcohol abuse disorder</t>
  </si>
  <si>
    <t>Canadian Network for Mood and Anxiety Treatments (CANMAT) 2023 Update on Clinical Guidelines for Management of Major Depressive Disorder in Adult</t>
  </si>
  <si>
    <t>Lam</t>
  </si>
  <si>
    <t>CANMAT</t>
  </si>
  <si>
    <t>Depression in adults with a chronic physical health problem: recognition and management</t>
  </si>
  <si>
    <t>National Institute for Health and Care Excellence (NICE)</t>
  </si>
  <si>
    <t>NICE</t>
  </si>
  <si>
    <t>UK</t>
  </si>
  <si>
    <t>chronic physical health problem; published in 2009 last update in 2015 - reply frome NICE that current version up-to-date</t>
  </si>
  <si>
    <r>
      <rPr>
        <b/>
        <sz val="11"/>
        <color theme="1"/>
        <rFont val="Aptos Narrow"/>
        <family val="2"/>
        <scheme val="minor"/>
      </rPr>
      <t>Depression</t>
    </r>
    <r>
      <rPr>
        <sz val="11"/>
        <color theme="1"/>
        <rFont val="Aptos Narrow"/>
        <family val="2"/>
        <scheme val="minor"/>
      </rPr>
      <t xml:space="preserve"> and Suicide Risk Screening: Updated Evidence Report and </t>
    </r>
    <r>
      <rPr>
        <b/>
        <sz val="11"/>
        <color theme="1"/>
        <rFont val="Aptos Narrow"/>
        <family val="2"/>
        <scheme val="minor"/>
      </rPr>
      <t xml:space="preserve">Systematic Review </t>
    </r>
    <r>
      <rPr>
        <sz val="11"/>
        <color theme="1"/>
        <rFont val="Aptos Narrow"/>
        <family val="2"/>
        <scheme val="minor"/>
      </rPr>
      <t>for the US Preventive Services Task Force</t>
    </r>
  </si>
  <si>
    <t>O'Connor et al</t>
  </si>
  <si>
    <t>USPSTF</t>
  </si>
  <si>
    <t>depression and suicide risk</t>
  </si>
  <si>
    <t>Alcohol-use disorders: diagnosis, assessment and management of harmful drinking (high-risk drinking) and alcohol dependence</t>
  </si>
  <si>
    <t>published in 2011, last update in 2019</t>
  </si>
  <si>
    <r>
      <rPr>
        <b/>
        <sz val="11"/>
        <color theme="1"/>
        <rFont val="Aptos Narrow"/>
        <family val="2"/>
        <scheme val="minor"/>
      </rPr>
      <t xml:space="preserve">Anxiety </t>
    </r>
    <r>
      <rPr>
        <sz val="11"/>
        <color theme="1"/>
        <rFont val="Aptos Narrow"/>
        <family val="2"/>
        <scheme val="minor"/>
      </rPr>
      <t>Screening. Evidence Report and Systematic Review for the US Preventive Services Task Force</t>
    </r>
  </si>
  <si>
    <t>Generalised anxiety disorder and panic disorder in adults: management</t>
  </si>
  <si>
    <t xml:space="preserve">generalised anxiety disorder (GAD); panic disorder </t>
  </si>
  <si>
    <t>Screening for depression among the general adult population and in women during pregnancy or the first‑year postpartum: two systematic reviews to inform a guideline of the Canadian Task Force on Preventive Health Care</t>
  </si>
  <si>
    <t>Beck et al</t>
  </si>
  <si>
    <t>CTFPHC</t>
  </si>
  <si>
    <t>Update to 28</t>
  </si>
  <si>
    <t>Depression in adults: treatment and management</t>
  </si>
  <si>
    <t>Preventive care recommendations to promote health equity</t>
  </si>
  <si>
    <t>Persaud</t>
  </si>
  <si>
    <t>Equitable Preventive Praxis Initiative</t>
  </si>
  <si>
    <t>substance - alcohol/smoking/drugs , depression</t>
  </si>
  <si>
    <t>smoking, alcohol, drugs, depression</t>
  </si>
  <si>
    <t>Guidelines for preventive activities in general practice</t>
  </si>
  <si>
    <t>Royal Australian College of General Practitioners (RACGP)</t>
  </si>
  <si>
    <t>RACGP</t>
  </si>
  <si>
    <t>substance - alcohol/smoking, depression, anxiety</t>
  </si>
  <si>
    <t>smoking; alcohol; depression, anxiety</t>
  </si>
  <si>
    <t>Does depression screening in primary care improve mental health outcomes?</t>
  </si>
  <si>
    <t>Thombs</t>
  </si>
  <si>
    <t>-</t>
  </si>
  <si>
    <r>
      <rPr>
        <b/>
        <sz val="11"/>
        <color theme="1"/>
        <rFont val="Aptos Narrow"/>
        <family val="2"/>
        <scheme val="minor"/>
      </rPr>
      <t>Canada</t>
    </r>
    <r>
      <rPr>
        <sz val="11"/>
        <color theme="1"/>
        <rFont val="Aptos Narrow"/>
        <family val="2"/>
        <scheme val="minor"/>
      </rPr>
      <t>, UK, US</t>
    </r>
  </si>
  <si>
    <t>Diabetes and Mental Health</t>
  </si>
  <si>
    <t>Robinson</t>
  </si>
  <si>
    <t>Diabetes Canada</t>
  </si>
  <si>
    <t>depression, anxiety, substance - alcohol</t>
  </si>
  <si>
    <t>alcohol, other</t>
  </si>
  <si>
    <t>diabetes</t>
  </si>
  <si>
    <t>Screening and Behavioral Counseling Interventions to Reduce Unhealthy Alcohol Use in Adolescents and Adults: Updated Evidence Report and Systematic Review for the US Preventive Services Task Force</t>
  </si>
  <si>
    <t>O'Connor</t>
  </si>
  <si>
    <t>+report</t>
  </si>
  <si>
    <t>Screening for Anxiety in Adolescent and Adult Women: A Systematic Review for the Women's Preventive Services Initiative</t>
  </si>
  <si>
    <t>Nelson</t>
  </si>
  <si>
    <t>WPSI</t>
  </si>
  <si>
    <r>
      <t xml:space="preserve">Screening for Depression, Anxiety, and Suicide Risk in Adults: A Systematic Evidence Review </t>
    </r>
    <r>
      <rPr>
        <b/>
        <sz val="11"/>
        <color theme="1"/>
        <rFont val="Aptos Narrow"/>
        <family val="2"/>
        <scheme val="minor"/>
      </rPr>
      <t xml:space="preserve">for </t>
    </r>
    <r>
      <rPr>
        <sz val="11"/>
        <color theme="1"/>
        <rFont val="Aptos Narrow"/>
        <family val="2"/>
        <scheme val="minor"/>
      </rPr>
      <t>the U.S. Preventive Services Task Force</t>
    </r>
  </si>
  <si>
    <t xml:space="preserve">AHRQ - USPSTF  </t>
  </si>
  <si>
    <t>report - systematic review</t>
  </si>
  <si>
    <t>depression, anxiety, suicide</t>
  </si>
  <si>
    <t>Report for USPSTF - Do not extract extra!</t>
  </si>
  <si>
    <r>
      <t xml:space="preserve">Screening for </t>
    </r>
    <r>
      <rPr>
        <b/>
        <sz val="11"/>
        <color theme="1"/>
        <rFont val="Aptos Narrow"/>
        <family val="2"/>
        <scheme val="minor"/>
      </rPr>
      <t>Unhealthy Drug Use</t>
    </r>
    <r>
      <rPr>
        <sz val="11"/>
        <color theme="1"/>
        <rFont val="Aptos Narrow"/>
        <family val="2"/>
        <scheme val="minor"/>
      </rPr>
      <t xml:space="preserve"> in Primary Care in Adolescents and Adults, Including Pregnant Persons: </t>
    </r>
    <r>
      <rPr>
        <b/>
        <sz val="11"/>
        <color theme="1"/>
        <rFont val="Aptos Narrow"/>
        <family val="2"/>
        <scheme val="minor"/>
      </rPr>
      <t>Updated Systematic Review</t>
    </r>
    <r>
      <rPr>
        <sz val="11"/>
        <color theme="1"/>
        <rFont val="Aptos Narrow"/>
        <family val="2"/>
        <scheme val="minor"/>
      </rPr>
      <t xml:space="preserve"> for the U.S. Preventive Services Task Force</t>
    </r>
  </si>
  <si>
    <t>Patnode</t>
  </si>
  <si>
    <t>AHRQ - USPSTF</t>
  </si>
  <si>
    <t>Substance - drug</t>
  </si>
  <si>
    <r>
      <t xml:space="preserve">Screening for Unhealthy </t>
    </r>
    <r>
      <rPr>
        <b/>
        <sz val="11"/>
        <color theme="1"/>
        <rFont val="Aptos Narrow"/>
        <family val="2"/>
        <scheme val="minor"/>
      </rPr>
      <t>Drug Use</t>
    </r>
    <r>
      <rPr>
        <sz val="11"/>
        <color theme="1"/>
        <rFont val="Aptos Narrow"/>
        <family val="2"/>
        <scheme val="minor"/>
      </rPr>
      <t xml:space="preserve">: Updated Evidence Report and Systematic Review </t>
    </r>
    <r>
      <rPr>
        <b/>
        <sz val="11"/>
        <color theme="1"/>
        <rFont val="Aptos Narrow"/>
        <family val="2"/>
        <scheme val="minor"/>
      </rPr>
      <t xml:space="preserve">for </t>
    </r>
    <r>
      <rPr>
        <sz val="11"/>
        <color theme="1"/>
        <rFont val="Aptos Narrow"/>
        <family val="2"/>
        <scheme val="minor"/>
      </rPr>
      <t>the US Preventive Services Task Force</t>
    </r>
  </si>
  <si>
    <t>There are no randomized controlled trials that support the United States Preventive Services Task Force Guideline on screening for depression in primary care: a systematic review</t>
  </si>
  <si>
    <r>
      <rPr>
        <b/>
        <sz val="11"/>
        <color theme="1"/>
        <rFont val="Aptos Narrow"/>
        <family val="2"/>
        <scheme val="minor"/>
      </rPr>
      <t>Canada</t>
    </r>
    <r>
      <rPr>
        <sz val="11"/>
        <color theme="1"/>
        <rFont val="Aptos Narrow"/>
        <family val="2"/>
        <scheme val="minor"/>
      </rPr>
      <t>, US</t>
    </r>
  </si>
  <si>
    <t>Recommendations from the 2023 international evidence-based guideline for the assessment and management of polycystic ovary syndrome</t>
  </si>
  <si>
    <t>Teede</t>
  </si>
  <si>
    <t>Monash University</t>
  </si>
  <si>
    <t>Australia/ international</t>
  </si>
  <si>
    <t>polycystic ovary syndrome</t>
  </si>
  <si>
    <r>
      <t xml:space="preserve">Screening for Unhealthy </t>
    </r>
    <r>
      <rPr>
        <b/>
        <sz val="11"/>
        <color theme="1"/>
        <rFont val="Aptos Narrow"/>
        <family val="2"/>
        <scheme val="minor"/>
      </rPr>
      <t xml:space="preserve">Drug </t>
    </r>
    <r>
      <rPr>
        <sz val="11"/>
        <color theme="1"/>
        <rFont val="Aptos Narrow"/>
        <family val="2"/>
        <scheme val="minor"/>
      </rPr>
      <t>Use: US Preventive Services Task Force Recommendation Statement</t>
    </r>
  </si>
  <si>
    <t>US Preventive Services Task Force (USPSTF)</t>
  </si>
  <si>
    <t>Substance - drugs</t>
  </si>
  <si>
    <r>
      <t xml:space="preserve">Screening for </t>
    </r>
    <r>
      <rPr>
        <b/>
        <sz val="11"/>
        <color theme="1"/>
        <rFont val="Aptos Narrow"/>
        <family val="2"/>
        <scheme val="minor"/>
      </rPr>
      <t>Depression</t>
    </r>
    <r>
      <rPr>
        <sz val="11"/>
        <color theme="1"/>
        <rFont val="Aptos Narrow"/>
        <family val="2"/>
        <scheme val="minor"/>
      </rPr>
      <t xml:space="preserve"> and Suicide Risk in Adults. US Preventive Services Task Force </t>
    </r>
    <r>
      <rPr>
        <b/>
        <sz val="11"/>
        <color theme="1"/>
        <rFont val="Aptos Narrow"/>
        <family val="2"/>
        <scheme val="minor"/>
      </rPr>
      <t>Recommendation</t>
    </r>
    <r>
      <rPr>
        <sz val="11"/>
        <color theme="1"/>
        <rFont val="Aptos Narrow"/>
        <family val="2"/>
        <scheme val="minor"/>
      </rPr>
      <t xml:space="preserve"> Statement</t>
    </r>
  </si>
  <si>
    <t>major depressive disorder (MDD)</t>
  </si>
  <si>
    <r>
      <t xml:space="preserve">Screening for </t>
    </r>
    <r>
      <rPr>
        <b/>
        <sz val="11"/>
        <color rgb="FF000000"/>
        <rFont val="Aptos Narrow"/>
        <family val="2"/>
        <scheme val="minor"/>
      </rPr>
      <t xml:space="preserve">Anxiety </t>
    </r>
    <r>
      <rPr>
        <sz val="11"/>
        <color rgb="FF000000"/>
        <rFont val="Aptos Narrow"/>
        <family val="2"/>
        <scheme val="minor"/>
      </rPr>
      <t>Disorders in Adults. US Preventive Services Task Force Recommendation Statement</t>
    </r>
  </si>
  <si>
    <t>anxiety disorders: generalized anxiety disorder, social anxiety disorder, panic disorder, agoraphobia, specific phobias, separation anxiety disorder, selective mutism, substance/ medicationinduced anxiety disorder, anxiety disorder due to another medical condition, and anxiety not otherwise specified</t>
  </si>
  <si>
    <t>Canadian guideline for the clinical management of high-risk drinking and alcohol use disorder</t>
  </si>
  <si>
    <t>Wood</t>
  </si>
  <si>
    <t>Canadian Alcohol Use Disorder Guideline Committee</t>
  </si>
  <si>
    <t>Identified</t>
  </si>
  <si>
    <t>Aim</t>
  </si>
  <si>
    <t>Literature search</t>
  </si>
  <si>
    <t>Search period</t>
  </si>
  <si>
    <t>Inclusion criteria</t>
  </si>
  <si>
    <t>Exclusion criteria</t>
  </si>
  <si>
    <t>Method of data synthesis</t>
  </si>
  <si>
    <t>RoB_assessment_method</t>
  </si>
  <si>
    <t>RoB_assessment</t>
  </si>
  <si>
    <t>Studies for effectiveness found?</t>
  </si>
  <si>
    <t>Included study designs (number)</t>
  </si>
  <si>
    <t>Countries of the included studies</t>
  </si>
  <si>
    <t>Population of the included studies</t>
  </si>
  <si>
    <t>Sample size of the included studies</t>
  </si>
  <si>
    <t>Outcomes</t>
  </si>
  <si>
    <t>Outcome_Mortality</t>
  </si>
  <si>
    <t xml:space="preserve">Outcome_Morbidity (Frequency and symptoms of the mental illness) </t>
  </si>
  <si>
    <t xml:space="preserve">Outcome_Health related quality of life </t>
  </si>
  <si>
    <t>Outcome_General and social functioning</t>
  </si>
  <si>
    <t>Outcome_Risks</t>
  </si>
  <si>
    <t>Other reported outcomes</t>
  </si>
  <si>
    <t>SR_conclusion</t>
  </si>
  <si>
    <t>Screening_ Method</t>
  </si>
  <si>
    <t>Tool used_recommended</t>
  </si>
  <si>
    <t>Implications_of_implementation</t>
  </si>
  <si>
    <t>Suggested interval</t>
  </si>
  <si>
    <t>Depression and Suicide Risk Screening
Updated Evidence Report and Systematic Review for the US Preventive Services Task Force</t>
  </si>
  <si>
    <t>2023a</t>
  </si>
  <si>
    <t>To review the benefits and harms of screening and treatment for depression and suicide risk and the accuracy of instruments to detect these conditions among primary care patients.</t>
  </si>
  <si>
    <t>Depression</t>
  </si>
  <si>
    <t>Ovid MEDLINE, the Cochrane Central Register of Controlled Clinical
Trials, the Cochrane Database of Systematic Reviews, and
PsycINFO</t>
  </si>
  <si>
    <t>2012 - 09.2022</t>
  </si>
  <si>
    <t>For KQ1/1a and KQ3 (benefits and harms of screening), randomized clinical trials (RCTs) of adult primary care patients, including pregnant persons, investigating the benefits or harms of screening programs for depression or suicide risk were included. Studies were included that had unscreened control groups (KQ1) and in which the control group was also screened, but the screening results were not given to the participants’ primary care clinician (KQ1a). Included studies could have additional components beyond screening, such as referral support, training in diagnosis or management, and patient materials.
For KQ2 (test accuracy), evidence on depression screening instruments was limited only to prespecified tools determined to be the most widely used or recommended screening tools for depression.
For KQ4 and KQ5 (benefits and harms of treatment), RCTs of psychological, pharmacological, or combination interventions among people with elevated risk of suicide compared with control conditions (eg, placebo, usual care [including usual mental health specialty care], wait list, or attention control conditions) were included.
For depression, existing systematic reviews were used to address KQ4 and KQ5, adapting a decision tool developed by Pollock et al to identify the most current and comprehensive evidence.</t>
  </si>
  <si>
    <t>Studies rated as “poor” quality due to critical methodological limitations were excluded.
The review excluded studies in narrow populations with findings that were not widely applicable to screening in primary care settings. For example, we did not include studies limited to persons with physical or developmental disabilities or to people with medical or other mental health comorbidities such as heart disease, cancer, substance use disorders,
bipolar disorder, or posttraumatic stress disorder</t>
  </si>
  <si>
    <t>Findings were synthesized using text, tables, and figures; where possible, quantitative syntheses with meta-analysis were conducted of test accuracy and RCT findings</t>
  </si>
  <si>
    <t>quality assessment in accordance with the USPSTF methods (quality rating as good, fair or poor using predefined criteria for each study type)</t>
  </si>
  <si>
    <t xml:space="preserve">Quality of RCTs: good in 2/5; fair in 3/5
Quality of Cluster RCTs: good in 2/10; fair in 8/10
Quality of CCTs: fair in 2/2 </t>
  </si>
  <si>
    <r>
      <t xml:space="preserve">Total: 105 publications for depression: original studies: 32; systematic reviews: 73
(27 studies addressed suicide risk)
</t>
    </r>
    <r>
      <rPr>
        <b/>
        <sz val="11"/>
        <rFont val="Aptos Narrow"/>
        <family val="2"/>
        <scheme val="minor"/>
      </rPr>
      <t>Benefits of screening</t>
    </r>
    <r>
      <rPr>
        <sz val="11"/>
        <rFont val="Aptos Narrow"/>
        <family val="2"/>
        <scheme val="minor"/>
      </rPr>
      <t xml:space="preserve">: 
Depression: 14 RCTs, 3 CCTs
Suicide risk: 1 RCT
</t>
    </r>
    <r>
      <rPr>
        <b/>
        <sz val="11"/>
        <rFont val="Aptos Narrow"/>
        <family val="2"/>
        <scheme val="minor"/>
      </rPr>
      <t>Accuracy of screening</t>
    </r>
    <r>
      <rPr>
        <sz val="11"/>
        <rFont val="Aptos Narrow"/>
        <family val="2"/>
        <scheme val="minor"/>
      </rPr>
      <t xml:space="preserve">: 14 studies, 10 SRs
</t>
    </r>
    <r>
      <rPr>
        <b/>
        <sz val="11"/>
        <rFont val="Aptos Narrow"/>
        <family val="2"/>
        <scheme val="minor"/>
      </rPr>
      <t>Harms of screening</t>
    </r>
    <r>
      <rPr>
        <sz val="11"/>
        <rFont val="Aptos Narrow"/>
        <family val="2"/>
        <scheme val="minor"/>
      </rPr>
      <t xml:space="preserve">: 
Depression:
- Directly assessed harms: 1 study
- Indirectly used to infer harms: 14 RCTs, 3 CCTs (same studies as for benefit of screening)
- Suicide risk: 1 RCT 
</t>
    </r>
    <r>
      <rPr>
        <b/>
        <sz val="11"/>
        <rFont val="Aptos Narrow"/>
        <family val="2"/>
        <scheme val="minor"/>
      </rPr>
      <t>Benefits of treatment</t>
    </r>
    <r>
      <rPr>
        <sz val="11"/>
        <rFont val="Aptos Narrow"/>
        <family val="2"/>
        <scheme val="minor"/>
      </rPr>
      <t xml:space="preserve">: 39 SRs
Psychological: 30 SRs
Pharmacological: 10 SRs
</t>
    </r>
    <r>
      <rPr>
        <b/>
        <sz val="11"/>
        <rFont val="Aptos Narrow"/>
        <family val="2"/>
        <scheme val="minor"/>
      </rPr>
      <t>Harms of treatment</t>
    </r>
    <r>
      <rPr>
        <sz val="11"/>
        <rFont val="Aptos Narrow"/>
        <family val="2"/>
        <scheme val="minor"/>
      </rPr>
      <t>: 
Psychological: 4 SRs
Pharmacological: 1 cohort, 22 SRs</t>
    </r>
  </si>
  <si>
    <t>Benefits of screening:
US (9), UK (2), China (1), EU (5)
Harms of screening: China (1)</t>
  </si>
  <si>
    <t>Benefits of screening: 
general adults (6), older adults (4), perinatal populations (7)
Harms of screening: perinatal population (1)</t>
  </si>
  <si>
    <t>Benefits of screening: 59 - 3449</t>
  </si>
  <si>
    <t>e.g., health outcomes (decreased symptomology, improved functioning, improved quality of life, improved health status); harms of screening, harms of treatment, diagnostic accuracy</t>
  </si>
  <si>
    <r>
      <rPr>
        <b/>
        <sz val="11"/>
        <color theme="1"/>
        <rFont val="Aptos Narrow"/>
        <family val="2"/>
        <scheme val="minor"/>
      </rPr>
      <t>KQ1: Benefits of screening</t>
    </r>
    <r>
      <rPr>
        <u/>
        <sz val="11"/>
        <color theme="1"/>
        <rFont val="Aptos Narrow"/>
        <family val="2"/>
        <scheme val="minor"/>
      </rPr>
      <t xml:space="preserve">
</t>
    </r>
    <r>
      <rPr>
        <b/>
        <sz val="11"/>
        <color theme="1"/>
        <rFont val="Aptos Narrow"/>
        <family val="2"/>
        <scheme val="minor"/>
      </rPr>
      <t xml:space="preserve">Suicide risk: </t>
    </r>
    <r>
      <rPr>
        <sz val="11"/>
        <color theme="1"/>
        <rFont val="Aptos Narrow"/>
        <family val="2"/>
        <scheme val="minor"/>
      </rPr>
      <t>1 RCT (n=443)</t>
    </r>
    <r>
      <rPr>
        <u/>
        <sz val="11"/>
        <color theme="1"/>
        <rFont val="Aptos Narrow"/>
        <family val="2"/>
        <scheme val="minor"/>
      </rPr>
      <t xml:space="preserve">
Summary of findings</t>
    </r>
    <r>
      <rPr>
        <sz val="11"/>
        <color theme="1"/>
        <rFont val="Aptos Narrow"/>
        <family val="2"/>
        <scheme val="minor"/>
      </rPr>
      <t xml:space="preserve">: 
Among primary care patients who screened positive for depression, there was 1 suicide attempt after 2 weeks; there were no group differences on any of 3 items measuring suicidal ideation 
</t>
    </r>
    <r>
      <rPr>
        <u/>
        <sz val="11"/>
        <color theme="1"/>
        <rFont val="Aptos Narrow"/>
        <family val="2"/>
        <scheme val="minor"/>
      </rPr>
      <t xml:space="preserve">Consistency and precision: </t>
    </r>
    <r>
      <rPr>
        <sz val="11"/>
        <color theme="1"/>
        <rFont val="Aptos Narrow"/>
        <family val="2"/>
        <scheme val="minor"/>
      </rPr>
      <t xml:space="preserve">Consistency NA, imprecise
</t>
    </r>
    <r>
      <rPr>
        <u/>
        <sz val="11"/>
        <color theme="1"/>
        <rFont val="Aptos Narrow"/>
        <family val="2"/>
        <scheme val="minor"/>
      </rPr>
      <t xml:space="preserve">Other limitations: </t>
    </r>
    <r>
      <rPr>
        <sz val="11"/>
        <color theme="1"/>
        <rFont val="Aptos Narrow"/>
        <family val="2"/>
        <scheme val="minor"/>
      </rPr>
      <t xml:space="preserve">Single study, very short-term follow-up, limited to people who screened positive for depression
</t>
    </r>
    <r>
      <rPr>
        <u/>
        <sz val="11"/>
        <color theme="1"/>
        <rFont val="Aptos Narrow"/>
        <family val="2"/>
        <scheme val="minor"/>
      </rPr>
      <t>Strength of evidence:</t>
    </r>
    <r>
      <rPr>
        <sz val="11"/>
        <color theme="1"/>
        <rFont val="Aptos Narrow"/>
        <family val="2"/>
        <scheme val="minor"/>
      </rPr>
      <t xml:space="preserve"> Insufficient
</t>
    </r>
    <r>
      <rPr>
        <u/>
        <sz val="11"/>
        <color theme="1"/>
        <rFont val="Aptos Narrow"/>
        <family val="2"/>
        <scheme val="minor"/>
      </rPr>
      <t xml:space="preserve">Applicability: </t>
    </r>
    <r>
      <rPr>
        <sz val="11"/>
        <color theme="1"/>
        <rFont val="Aptos Narrow"/>
        <family val="2"/>
        <scheme val="minor"/>
      </rPr>
      <t>Conducted in the UK and limited to people with symptoms of depression</t>
    </r>
    <r>
      <rPr>
        <u/>
        <sz val="11"/>
        <color theme="1"/>
        <rFont val="Aptos Narrow"/>
        <family val="2"/>
        <scheme val="minor"/>
      </rPr>
      <t xml:space="preserve">
</t>
    </r>
  </si>
  <si>
    <r>
      <rPr>
        <b/>
        <sz val="11"/>
        <color theme="1"/>
        <rFont val="Aptos Narrow"/>
        <family val="2"/>
        <scheme val="minor"/>
      </rPr>
      <t>KQ1: Benefits of screening</t>
    </r>
    <r>
      <rPr>
        <sz val="11"/>
        <color theme="1"/>
        <rFont val="Aptos Narrow"/>
        <family val="2"/>
        <scheme val="minor"/>
      </rPr>
      <t xml:space="preserve">
</t>
    </r>
    <r>
      <rPr>
        <b/>
        <sz val="11"/>
        <color theme="1"/>
        <rFont val="Aptos Narrow"/>
        <family val="2"/>
        <scheme val="minor"/>
      </rPr>
      <t>Depression</t>
    </r>
    <r>
      <rPr>
        <sz val="11"/>
        <color theme="1"/>
        <rFont val="Aptos Narrow"/>
        <family val="2"/>
        <scheme val="minor"/>
      </rPr>
      <t xml:space="preserve">: 14 RCTs, 3 CCTs (n=18. 437)
</t>
    </r>
    <r>
      <rPr>
        <u/>
        <sz val="11"/>
        <color theme="1"/>
        <rFont val="Aptos Narrow"/>
        <family val="2"/>
        <scheme val="minor"/>
      </rPr>
      <t>Summary of findings</t>
    </r>
    <r>
      <rPr>
        <sz val="11"/>
        <color theme="1"/>
        <rFont val="Aptos Narrow"/>
        <family val="2"/>
        <scheme val="minor"/>
      </rPr>
      <t xml:space="preserve">: 
Evidence supported the benefits of screening for depression; eg, at 6 mo postbaseline or 6 mo postpartum (or the closest follow-up time point to 6
mo):
- Prevalence of depression or clinically important symptomatology: OR, 0.60 (95% CI, 0.50 to 0.73); 8 studies (n = 10 244); I2 = 0%
- Remission or falling below a specific level of depression symptomatology: OR, 1.58 (95% CI, 1.23 to 2.02); 8 studies (n = 2302); I2 = 0%
However, no clear benefit in symptom severity measures was found (pooled mean difference in change, −1.0 [95% CI, −2.3 to 0.3]; 9 studies [n = 5543]; I2 = 74.4%)
</t>
    </r>
    <r>
      <rPr>
        <u/>
        <sz val="11"/>
        <color theme="1"/>
        <rFont val="Aptos Narrow"/>
        <family val="2"/>
        <scheme val="minor"/>
      </rPr>
      <t>Consistency and precision</t>
    </r>
    <r>
      <rPr>
        <sz val="11"/>
        <color theme="1"/>
        <rFont val="Aptos Narrow"/>
        <family val="2"/>
        <scheme val="minor"/>
      </rPr>
      <t xml:space="preserve">: reasonably consistent, reasonably precise
</t>
    </r>
    <r>
      <rPr>
        <u/>
        <sz val="11"/>
        <color theme="1"/>
        <rFont val="Aptos Narrow"/>
        <family val="2"/>
        <scheme val="minor"/>
      </rPr>
      <t>Other limitations</t>
    </r>
    <r>
      <rPr>
        <sz val="11"/>
        <color theme="1"/>
        <rFont val="Aptos Narrow"/>
        <family val="2"/>
        <scheme val="minor"/>
      </rPr>
      <t xml:space="preserve">: Few studies with unscreened control groups and limited capacity for conducting such studies as screening for depression becomes the standard of care; heterogeneity in interventions and limited evidence on screening without further practice supports
</t>
    </r>
    <r>
      <rPr>
        <u/>
        <sz val="11"/>
        <color theme="1"/>
        <rFont val="Aptos Narrow"/>
        <family val="2"/>
        <scheme val="minor"/>
      </rPr>
      <t>Strength of evidence</t>
    </r>
    <r>
      <rPr>
        <sz val="11"/>
        <color theme="1"/>
        <rFont val="Aptos Narrow"/>
        <family val="2"/>
        <scheme val="minor"/>
      </rPr>
      <t xml:space="preserve">: moderate for benefit
</t>
    </r>
    <r>
      <rPr>
        <u/>
        <sz val="11"/>
        <color theme="1"/>
        <rFont val="Aptos Narrow"/>
        <family val="2"/>
        <scheme val="minor"/>
      </rPr>
      <t>Applicability</t>
    </r>
    <r>
      <rPr>
        <sz val="11"/>
        <color theme="1"/>
        <rFont val="Aptos Narrow"/>
        <family val="2"/>
        <scheme val="minor"/>
      </rPr>
      <t>: Most studies either conducted outside the US or, among US-based studies, published &gt;15 years ago. Applicability to current US health care systems unclear.</t>
    </r>
  </si>
  <si>
    <t>No studies reporting this outcome were included/identified</t>
  </si>
  <si>
    <t xml:space="preserve">No studies reporting this outcome were included/identified
</t>
  </si>
  <si>
    <r>
      <rPr>
        <b/>
        <sz val="11"/>
        <color theme="1"/>
        <rFont val="Aptos Narrow"/>
        <family val="2"/>
        <scheme val="minor"/>
      </rPr>
      <t xml:space="preserve">KQ3: Harms of screening
Depression: </t>
    </r>
    <r>
      <rPr>
        <sz val="11"/>
        <color theme="1"/>
        <rFont val="Aptos Narrow"/>
        <family val="2"/>
        <scheme val="minor"/>
      </rPr>
      <t xml:space="preserve">Directly assessed harms: 1 (n = 642); Indirectly used to infer harms: 14 RCTs, 3 CCTs (n = 18 437)
</t>
    </r>
    <r>
      <rPr>
        <u/>
        <sz val="11"/>
        <color theme="1"/>
        <rFont val="Aptos Narrow"/>
        <family val="2"/>
        <scheme val="minor"/>
      </rPr>
      <t>Summary of findings:</t>
    </r>
    <r>
      <rPr>
        <sz val="11"/>
        <color theme="1"/>
        <rFont val="Aptos Narrow"/>
        <family val="2"/>
        <scheme val="minor"/>
      </rPr>
      <t xml:space="preserve">
One study reported no adverse events in either group. Studies included for KQ1 did not show a pattern of results indicating harmful impact. 
</t>
    </r>
    <r>
      <rPr>
        <u/>
        <sz val="11"/>
        <color theme="1"/>
        <rFont val="Aptos Narrow"/>
        <family val="2"/>
        <scheme val="minor"/>
      </rPr>
      <t>Consistency and precision</t>
    </r>
    <r>
      <rPr>
        <sz val="11"/>
        <color theme="1"/>
        <rFont val="Aptos Narrow"/>
        <family val="2"/>
        <scheme val="minor"/>
      </rPr>
      <t xml:space="preserve">: consistent, imprecise
</t>
    </r>
    <r>
      <rPr>
        <u/>
        <sz val="11"/>
        <color theme="1"/>
        <rFont val="Aptos Narrow"/>
        <family val="2"/>
        <scheme val="minor"/>
      </rPr>
      <t>Other limitations</t>
    </r>
    <r>
      <rPr>
        <sz val="11"/>
        <color theme="1"/>
        <rFont val="Aptos Narrow"/>
        <family val="2"/>
        <scheme val="minor"/>
      </rPr>
      <t xml:space="preserve">: adverse events rarely directly assessed
</t>
    </r>
    <r>
      <rPr>
        <u/>
        <sz val="11"/>
        <color theme="1"/>
        <rFont val="Aptos Narrow"/>
        <family val="2"/>
        <scheme val="minor"/>
      </rPr>
      <t>Strength of evidence</t>
    </r>
    <r>
      <rPr>
        <sz val="11"/>
        <color theme="1"/>
        <rFont val="Aptos Narrow"/>
        <family val="2"/>
        <scheme val="minor"/>
      </rPr>
      <t xml:space="preserve">: moderate for little to no harm
</t>
    </r>
    <r>
      <rPr>
        <u/>
        <sz val="11"/>
        <color theme="1"/>
        <rFont val="Aptos Narrow"/>
        <family val="2"/>
        <scheme val="minor"/>
      </rPr>
      <t>Applicability</t>
    </r>
    <r>
      <rPr>
        <sz val="11"/>
        <color theme="1"/>
        <rFont val="Aptos Narrow"/>
        <family val="2"/>
        <scheme val="minor"/>
      </rPr>
      <t xml:space="preserve">: Most studies either conducted outside the US or, among US-based studies, published &gt;15 years ago. Applicability to current US health care systems unclear.
</t>
    </r>
    <r>
      <rPr>
        <b/>
        <sz val="11"/>
        <color theme="1"/>
        <rFont val="Aptos Narrow"/>
        <family val="2"/>
        <scheme val="minor"/>
      </rPr>
      <t xml:space="preserve">Suicide risk: </t>
    </r>
    <r>
      <rPr>
        <sz val="11"/>
        <color theme="1"/>
        <rFont val="Aptos Narrow"/>
        <family val="2"/>
        <scheme val="minor"/>
      </rPr>
      <t xml:space="preserve">1 RCT (n = 443)
</t>
    </r>
    <r>
      <rPr>
        <u/>
        <sz val="11"/>
        <color theme="1"/>
        <rFont val="Aptos Narrow"/>
        <family val="2"/>
        <scheme val="minor"/>
      </rPr>
      <t>Summary of findings:</t>
    </r>
    <r>
      <rPr>
        <sz val="11"/>
        <color theme="1"/>
        <rFont val="Aptos Narrow"/>
        <family val="2"/>
        <scheme val="minor"/>
      </rPr>
      <t xml:space="preserve"> Two of 3 suicidal ideation items indicated a possible higher risk with screening; however, the findings were inconclusive due to lack of statistical significance and very wide confidence intervals
</t>
    </r>
    <r>
      <rPr>
        <u/>
        <sz val="11"/>
        <color theme="1"/>
        <rFont val="Aptos Narrow"/>
        <family val="2"/>
        <scheme val="minor"/>
      </rPr>
      <t>Consistency and precision</t>
    </r>
    <r>
      <rPr>
        <sz val="11"/>
        <color theme="1"/>
        <rFont val="Aptos Narrow"/>
        <family val="2"/>
        <scheme val="minor"/>
      </rPr>
      <t xml:space="preserve">: consistency NA , imprecise
</t>
    </r>
    <r>
      <rPr>
        <u/>
        <sz val="11"/>
        <color theme="1"/>
        <rFont val="Aptos Narrow"/>
        <family val="2"/>
        <scheme val="minor"/>
      </rPr>
      <t>Other limitations</t>
    </r>
    <r>
      <rPr>
        <sz val="11"/>
        <color theme="1"/>
        <rFont val="Aptos Narrow"/>
        <family val="2"/>
        <scheme val="minor"/>
      </rPr>
      <t xml:space="preserve">: Single study, very short-term follow-up, limited to people who screened positive for depression
</t>
    </r>
    <r>
      <rPr>
        <u/>
        <sz val="11"/>
        <color theme="1"/>
        <rFont val="Aptos Narrow"/>
        <family val="2"/>
        <scheme val="minor"/>
      </rPr>
      <t>Strength of evidence</t>
    </r>
    <r>
      <rPr>
        <sz val="11"/>
        <color theme="1"/>
        <rFont val="Aptos Narrow"/>
        <family val="2"/>
        <scheme val="minor"/>
      </rPr>
      <t xml:space="preserve">: Insufficient
</t>
    </r>
    <r>
      <rPr>
        <u/>
        <sz val="11"/>
        <color theme="1"/>
        <rFont val="Aptos Narrow"/>
        <family val="2"/>
        <scheme val="minor"/>
      </rPr>
      <t>Applicability:</t>
    </r>
    <r>
      <rPr>
        <sz val="11"/>
        <color theme="1"/>
        <rFont val="Aptos Narrow"/>
        <family val="2"/>
        <scheme val="minor"/>
      </rPr>
      <t xml:space="preserve"> Conducted in the UK and limited to people with symptoms of depression</t>
    </r>
  </si>
  <si>
    <t>No studies reporting other outcomes were included</t>
  </si>
  <si>
    <t>Direct evidence indicated that screening programs improved depression outcomes. In addition, robust indirect evidence exists that screening tools feasible to administer in primary care settings have reasonable accuracy and that treatment is effective. The direct evidence is more equivocal than the indirect evidence, being based on a smaller number of studies and having fewer statistically significant findings. The presence of additional program components beyond screening in many of the depression screening studies made it difficult to isolate the specific effects of screening alone in these studies.
Evidence supported depression screening in primary care settings, including during pregnancy and postpartum. There are numerous important gaps in the evidence for suicide risk screening in primary care settings.</t>
  </si>
  <si>
    <r>
      <rPr>
        <b/>
        <sz val="11"/>
        <rFont val="Aptos Narrow"/>
        <family val="2"/>
        <scheme val="minor"/>
      </rPr>
      <t xml:space="preserve">KQ2: Accuracy of screening tools: </t>
    </r>
    <r>
      <rPr>
        <sz val="11"/>
        <rFont val="Aptos Narrow"/>
        <family val="2"/>
        <scheme val="minor"/>
      </rPr>
      <t xml:space="preserve">10 Existing systematic reviews (≈196 studies [n ≈ 75 000]), 14 Test accuracy studies (n = 8819)
</t>
    </r>
    <r>
      <rPr>
        <u/>
        <sz val="11"/>
        <rFont val="Aptos Narrow"/>
        <family val="2"/>
        <scheme val="minor"/>
      </rPr>
      <t>Summary of evidence</t>
    </r>
    <r>
      <rPr>
        <sz val="11"/>
        <rFont val="Aptos Narrow"/>
        <family val="2"/>
        <scheme val="minor"/>
      </rPr>
      <t xml:space="preserve">: Adequate sensitivity and specificity for the PHQ Linear, PHQ-8, PHQ-2, Whooley questions, CES-D, EPDS, and GDS
</t>
    </r>
    <r>
      <rPr>
        <u/>
        <sz val="11"/>
        <rFont val="Aptos Narrow"/>
        <family val="2"/>
        <scheme val="minor"/>
      </rPr>
      <t>Consistency and precision</t>
    </r>
    <r>
      <rPr>
        <sz val="11"/>
        <rFont val="Aptos Narrow"/>
        <family val="2"/>
        <scheme val="minor"/>
      </rPr>
      <t xml:space="preserve">: consistent, precise
</t>
    </r>
    <r>
      <rPr>
        <u/>
        <sz val="11"/>
        <rFont val="Aptos Narrow"/>
        <family val="2"/>
        <scheme val="minor"/>
      </rPr>
      <t>Other limitations</t>
    </r>
    <r>
      <rPr>
        <sz val="11"/>
        <rFont val="Aptos Narrow"/>
        <family val="2"/>
        <scheme val="minor"/>
      </rPr>
      <t xml:space="preserve">: Most of the existing systematic
reviews were not restricted to primary care populations
</t>
    </r>
    <r>
      <rPr>
        <u/>
        <sz val="11"/>
        <rFont val="Aptos Narrow"/>
        <family val="2"/>
        <scheme val="minor"/>
      </rPr>
      <t>Strength of evidence</t>
    </r>
    <r>
      <rPr>
        <sz val="11"/>
        <rFont val="Aptos Narrow"/>
        <family val="2"/>
        <scheme val="minor"/>
      </rPr>
      <t xml:space="preserve">: high
</t>
    </r>
    <r>
      <rPr>
        <u/>
        <sz val="11"/>
        <rFont val="Aptos Narrow"/>
        <family val="2"/>
        <scheme val="minor"/>
      </rPr>
      <t>Applicability</t>
    </r>
    <r>
      <rPr>
        <sz val="11"/>
        <rFont val="Aptos Narrow"/>
        <family val="2"/>
        <scheme val="minor"/>
      </rPr>
      <t>:  Most of the studies were not conducted in the US</t>
    </r>
  </si>
  <si>
    <r>
      <t>The aim of these two systematic reviews is to identify evidence on the benefits and harms of screening for depression compared to no screening in t</t>
    </r>
    <r>
      <rPr>
        <b/>
        <sz val="11"/>
        <color theme="1"/>
        <rFont val="Aptos Narrow"/>
        <family val="2"/>
        <scheme val="minor"/>
      </rPr>
      <t>he general adult and pregnant and postpartum population</t>
    </r>
    <r>
      <rPr>
        <sz val="11"/>
        <color theme="1"/>
        <rFont val="Aptos Narrow"/>
        <family val="2"/>
        <scheme val="minor"/>
      </rPr>
      <t>s in primary care or non-mental health clinic settings. These reviews will inform recommendations by the Canadian Task Force on Preventive Health Care.</t>
    </r>
  </si>
  <si>
    <t>MEDLINE, Embase, PsycINFO, CINAHL, and the Cochrane Library, gray literature search</t>
  </si>
  <si>
    <t xml:space="preserve">2012 -  10.2018, updated 5.2020 </t>
  </si>
  <si>
    <t xml:space="preserve">randomized controlled trials (RCTs) of depression screening; 
Population: Key question 1: Patients who are 18 years of age and older; 
Key question 1a: Patients who are 18 years of age and older selected for screening because they have characteristics that may suggest elevated risk of depression (e.g., trauma early in life, a family history of depression).
The patient population must be clearly defined and participants must be randomized prior to administering the screening test.
Interventions that use a single question, small sets of questions, or a screening questionnaire (validated or nonvalidated) with a pre-defined cut-off score to identify patients who may have depression, but who have not reported
their symptoms to healthcare providers or who have otherwise not been identified as possibly depressed by healthcare providers; compared to no depression screening.
Setting: Primary care or other non-mental health clinic settings, including specialty clinics such as rheumatology, obstetrics, and gynecology
</t>
  </si>
  <si>
    <t>studies with patients who are known to have a current episode of depression or are already being treated for depression close to the time of eligibility assessment are excluded, as screening is intended to identify undetected cases and those who are known to have depression would not be screened in clinical practice. We allowed inclusion if no more than 20% of the study population were known cases.
Similar depression management and treatment resources must be provided to patients in the screening arm of the trial and patients in the nonscreening arm of the trial who are identified as depressed via other methods (e.g., unaided clinician diagnosis, patient report). If this last criterion was not followed, it would not be possible to disentangle evidence of the effectiveness of a screening program from evidence of the effectiveness of providing additional treatment and management resources.</t>
  </si>
  <si>
    <t>Relative and absolute effects with 95% confidence intervals (CI) were calculated to facilitate presentation of outcome data according to the GRADE evidence profiles and summary of findings tables. Risk ratios were used to report effects for binary data and confidence intervals were used to calculate the standard deviation of the mean
no pooling of results due to substantial differences between study populations, approaches to screening for depression, time points, and high risk of bias</t>
  </si>
  <si>
    <t>Cochrane risk of bias (RoB) tool</t>
  </si>
  <si>
    <t>RoB of RCTs: high RoB in 2/3 studies, low RoB in 1/3 studies
Patient reported outcomes: low RoB reported in one study
Mortality: low RoB reported in one study
Mental health outcomes: high RoB reported in one study
Harms of treatment: high RoB reported in one study</t>
  </si>
  <si>
    <t>3 RCTS</t>
  </si>
  <si>
    <t xml:space="preserve">USA (n = 1), UK (n = 1), China (n = 1, postnatal population) </t>
  </si>
  <si>
    <t>participants aged 21 years or older with documented acute coronary syndrome within 2 to 12 months of enrollment (n = 1 RCT), participants 45 years or older who consulted for osteoarthritis symptoms in primary care (n = 1 RCT), and mothers with 2-month-old babies visiting Maternal and Child Health Centers (n = 1 RCT)</t>
  </si>
  <si>
    <t>462-1412</t>
  </si>
  <si>
    <t>Symptoms of depression (continuous or dichotomous) or diagnosis of MDD (using a validated diagnostic interview); Health-related quality of life; Day-to-day functionality; Lost time at work/school; Impact on lifestyle behavior (alcohol abuse, smoking, drugs, gambling, etc.); Suicidality (suicide ideation, attempt or completion); False-positive result (positive screen in absence of depressive disorder), overdiagnosis, or overtreatment; Labeling/stigma; Harms of treatment</t>
  </si>
  <si>
    <t>Mortality was not an outcome of interest in this review.</t>
  </si>
  <si>
    <r>
      <rPr>
        <b/>
        <sz val="11"/>
        <color theme="1"/>
        <rFont val="Aptos Narrow"/>
        <family val="2"/>
        <scheme val="minor"/>
      </rPr>
      <t>Outcomes in 1 RCT (n = 1.001)
Depression score (CESD‑10)</t>
    </r>
    <r>
      <rPr>
        <sz val="11"/>
        <color theme="1"/>
        <rFont val="Aptos Narrow"/>
        <family val="2"/>
        <scheme val="minor"/>
      </rPr>
      <t xml:space="preserve">: 
Screening for depression likely results in little to no difference in symptoms of depression at any time point (i.e., baseline, 6, 12, and 18 months) (SMD of 0.06 lower [from 0.18 lower to 0.07 higher] at 18 months)—moderate certainty: serious indirectness. 
Similarly, screening likely results in little to no difference on the changes in depressive symptoms among men (SMD 0.09 lower [0.24 lower to 0.06 higher]) and women (SMD 0.09 lower [0.32 lower to 0.15 higher]) moderate certainty: serious indirectness and low certainty: serious indirectness, serious imprecision.
</t>
    </r>
    <r>
      <rPr>
        <b/>
        <sz val="11"/>
        <color theme="1"/>
        <rFont val="Aptos Narrow"/>
        <family val="2"/>
        <scheme val="minor"/>
      </rPr>
      <t xml:space="preserve">Depression score (PHQ‑8)
</t>
    </r>
    <r>
      <rPr>
        <sz val="11"/>
        <color theme="1"/>
        <rFont val="Aptos Narrow"/>
        <family val="2"/>
        <scheme val="minor"/>
      </rPr>
      <t xml:space="preserve">At 18 months, screening for depression likely results in little to no difference in symptoms of depression (SMD of 0.02 lower [from 0.15 lower to 0.10 higher])—moderate certainty: serious indirectness. 
Screening also likely results in little to no difference in symptoms of depression among men (SMD 0.07 lower [0.22 lower to 0.07 higher]) and women (SMD 0.02 higher [0.21 lower to 0.26 higher]) —moderate certainty: serious indirectness and low certainty: serious indirectness, serious imprecision. Note, baseline data for the screening arm was not measured by study authors.
</t>
    </r>
    <r>
      <rPr>
        <b/>
        <sz val="11"/>
        <color theme="1"/>
        <rFont val="Aptos Narrow"/>
        <family val="2"/>
        <scheme val="minor"/>
      </rPr>
      <t xml:space="preserve">Depression‑free days (CESD‑10 score converted to depression day): </t>
    </r>
    <r>
      <rPr>
        <sz val="11"/>
        <color theme="1"/>
        <rFont val="Aptos Narrow"/>
        <family val="2"/>
        <scheme val="minor"/>
      </rPr>
      <t xml:space="preserve">Screening for depression likely results in little to no difference in depression-free days (SMD of 0.07 higher [from 0.05 lower to 0.19 higher] at 18 months)moderate certainty of the evidence: serious indirectness. Similarly, screening likely results in little to no difference in depression-free days among men (SMD 0.08 higher [0.07 lower to 0.23 higher]) and women (SMD 0.06 higher [0.17 lower to 0.30 higher])—moderate certainty: serious indirectness and low certainty: serious indirectness, serious imprecision.
</t>
    </r>
    <r>
      <rPr>
        <b/>
        <sz val="11"/>
        <color theme="1"/>
        <rFont val="Aptos Narrow"/>
        <family val="2"/>
        <scheme val="minor"/>
      </rPr>
      <t xml:space="preserve">Outcomes in 1 RCT (n = 1.412)
Depression score (PHQ‑8): </t>
    </r>
    <r>
      <rPr>
        <sz val="11"/>
        <color theme="1"/>
        <rFont val="Aptos Narrow"/>
        <family val="2"/>
        <scheme val="minor"/>
      </rPr>
      <t xml:space="preserve">The evidence is very uncertain about the effect of screening for depression on symptoms of depression at any time point (i.e., post-consultation, 3, 6, and 12 months post-consultation) (SMD 0.10 higher [0.03 lower to 0.23 higher] at 12 months)—very low certainty: very serious RoB, very serious indirectness.
</t>
    </r>
    <r>
      <rPr>
        <b/>
        <sz val="11"/>
        <color theme="1"/>
        <rFont val="Aptos Narrow"/>
        <family val="2"/>
        <scheme val="minor"/>
      </rPr>
      <t xml:space="preserve">Outcome in 1 RCT (n = 462)
Number identified as depressed among women (EPDS score): </t>
    </r>
    <r>
      <rPr>
        <sz val="11"/>
        <color theme="1"/>
        <rFont val="Aptos Narrow"/>
        <family val="2"/>
        <scheme val="minor"/>
      </rPr>
      <t>At 6 months postpartum (i.e., 4 months after randomization), it was reported that women in the screening arm had a 41% reduced risk of depression with EPDS relative to those in the no screening arm (RR 0.59, 95% CI 0.39 to 0.89); this corresponds to 11 (95% CI 6 to 50) needed to screen to prevent one case of postpartum depression at 6 months postpartum. However, after adjustment for the positive predictive value (44%) of the Chinese EPDS for depression ascertained by clinical interview in the Hong Kong population, the number needed to screen increased to 25 (95% CI 14 to 114).</t>
    </r>
    <r>
      <rPr>
        <b/>
        <sz val="11"/>
        <color theme="1"/>
        <rFont val="Aptos Narrow"/>
        <family val="2"/>
        <scheme val="minor"/>
      </rPr>
      <t xml:space="preserve"> </t>
    </r>
    <r>
      <rPr>
        <sz val="11"/>
        <color theme="1"/>
        <rFont val="Aptos Narrow"/>
        <family val="2"/>
        <scheme val="minor"/>
      </rPr>
      <t xml:space="preserve">The evidence is very uncertain about the effects of screening for symptoms of depression using EPDS in postpartum women—very low certainty: very serious RoB, serious indirectness, serious imprecision.
</t>
    </r>
    <r>
      <rPr>
        <b/>
        <sz val="11"/>
        <color theme="1"/>
        <rFont val="Aptos Narrow"/>
        <family val="2"/>
        <scheme val="minor"/>
      </rPr>
      <t>Depression score (EPDS):</t>
    </r>
    <r>
      <rPr>
        <sz val="11"/>
        <color theme="1"/>
        <rFont val="Aptos Narrow"/>
        <family val="2"/>
        <scheme val="minor"/>
      </rPr>
      <t xml:space="preserve"> The evidence is very uncertain about the effect of screening for depression in mean EPDS scores at 6 months postpartum (the mean EPDS score was 1.36 points lower in the screening group [95% CI −0.63 to −2.09; SMD 0.34, 95% CI −0.15 to −0.52]); very low certainty: very serious RoB, serious imprecision and serious indirectness. 
</t>
    </r>
    <r>
      <rPr>
        <b/>
        <sz val="11"/>
        <color theme="1"/>
        <rFont val="Aptos Narrow"/>
        <family val="2"/>
        <scheme val="minor"/>
      </rPr>
      <t>Depression score (GHQ‑12):</t>
    </r>
    <r>
      <rPr>
        <sz val="11"/>
        <color theme="1"/>
        <rFont val="Aptos Narrow"/>
        <family val="2"/>
        <scheme val="minor"/>
      </rPr>
      <t xml:space="preserve"> The evidence is very uncertain about the effect of screening for depression on the mean GHQ score at 6 months postpartum (SMD −0.16, 95% CI −0.35 to 0.02); very low certainty: very serious RoB, serious indirectness, serious imprecision.
</t>
    </r>
  </si>
  <si>
    <r>
      <rPr>
        <b/>
        <sz val="11"/>
        <color theme="1"/>
        <rFont val="Aptos Narrow"/>
        <family val="2"/>
        <scheme val="minor"/>
      </rPr>
      <t>Outcomes in 1 RCT (n = 1.001)
Change in mean QALYs:</t>
    </r>
    <r>
      <rPr>
        <sz val="11"/>
        <color theme="1"/>
        <rFont val="Aptos Narrow"/>
        <family val="2"/>
        <scheme val="minor"/>
      </rPr>
      <t xml:space="preserve"> Screening for depression likely results in little to no difference on the change in mean QALYs from baseline to 18 months (SMD of 0 [from 0.12 lower to 0.12 higher])—moderate certainty: serious indirectness. Screening likely results in little to no difference in depression-free days among men (SMD 0.05 higher [0.09 lower to 0.20 higher]) and women (SMD 0.22 lower [0.45 lower to 0.02 higher])—moderate certainty: serious indirectness and low certainty: serious indirectness, serious imprecision.
</t>
    </r>
    <r>
      <rPr>
        <b/>
        <sz val="11"/>
        <color theme="1"/>
        <rFont val="Aptos Narrow"/>
        <family val="2"/>
        <scheme val="minor"/>
      </rPr>
      <t xml:space="preserve">Change in quality‑of‑life utility scores: </t>
    </r>
    <r>
      <rPr>
        <sz val="11"/>
        <color theme="1"/>
        <rFont val="Aptos Narrow"/>
        <family val="2"/>
        <scheme val="minor"/>
      </rPr>
      <t xml:space="preserve">Screening for depression likely results in little to no difference on the change in quality-of-life utility scores at any time point (i.e., baseline, 6, 12, and 18 months) (SMD 0.04 lower [0.17 lower to 0.08 higher] at 18 months)—moderate certainty: serious indirectness.
</t>
    </r>
    <r>
      <rPr>
        <b/>
        <sz val="11"/>
        <color theme="1"/>
        <rFont val="Aptos Narrow"/>
        <family val="2"/>
        <scheme val="minor"/>
      </rPr>
      <t>Outcomes in 1 RCT (n = 1.412)
SF‑MCS scores:</t>
    </r>
    <r>
      <rPr>
        <sz val="11"/>
        <color theme="1"/>
        <rFont val="Aptos Narrow"/>
        <family val="2"/>
        <scheme val="minor"/>
      </rPr>
      <t xml:space="preserve"> The evidence is very uncertain about the effect of screening for depression on the mental quality of life at any time point (i.e., post-consultation, 3, 6, and 12 months post-consultation) (SMD 0.04 lower [0.16 lower to 0.09 higher] at 12 months)—very low certainty: very serious RoB, very serious indirectness.
</t>
    </r>
    <r>
      <rPr>
        <b/>
        <sz val="11"/>
        <color theme="1"/>
        <rFont val="Aptos Narrow"/>
        <family val="2"/>
        <scheme val="minor"/>
      </rPr>
      <t>SF‑PCS scores:</t>
    </r>
    <r>
      <rPr>
        <sz val="11"/>
        <color theme="1"/>
        <rFont val="Aptos Narrow"/>
        <family val="2"/>
        <scheme val="minor"/>
      </rPr>
      <t xml:space="preserve"> The evidence is very uncertain about the effect of screening for depression on the physical health quality of life (adjusted MD −0.66, 95% CI −2.25 to 0.93; SMD 0.08 lower [0.21 lower to 0.04 higher] at 12 months) at post-consultation, 3, and 12 months post-consultation—very low certainty: very serious RoB, very serious indirectness. At 6 months post-consultation, screening for depression may decrease physical health quality of life (adjusted MD −1.77, 95% CI −3.22 to −0.32; p = 0.017; SMD −0.26, 95% CI −0.13 to −0.38), but the evidence is very uncertain—very low certainty: very serious RoB, very serious indirectness.</t>
    </r>
  </si>
  <si>
    <t xml:space="preserve">No studies reporting this outcome were included/identified
</t>
  </si>
  <si>
    <r>
      <rPr>
        <b/>
        <sz val="11"/>
        <color theme="1"/>
        <rFont val="Aptos Narrow"/>
        <family val="2"/>
        <scheme val="minor"/>
      </rPr>
      <t xml:space="preserve">1 RCT (n = 1.001) </t>
    </r>
    <r>
      <rPr>
        <sz val="11"/>
        <color theme="1"/>
        <rFont val="Aptos Narrow"/>
        <family val="2"/>
        <scheme val="minor"/>
      </rPr>
      <t xml:space="preserve">reported harms due to andipressant medication among the screened and unscreened groups:
</t>
    </r>
    <r>
      <rPr>
        <b/>
        <sz val="11"/>
        <color theme="1"/>
        <rFont val="Aptos Narrow"/>
        <family val="2"/>
        <scheme val="minor"/>
      </rPr>
      <t>Bleeding:</t>
    </r>
    <r>
      <rPr>
        <sz val="11"/>
        <color theme="1"/>
        <rFont val="Aptos Narrow"/>
        <family val="2"/>
        <scheme val="minor"/>
      </rPr>
      <t xml:space="preserve"> Screening for depression likely results in little to no difference in bleeding at any time point (i.e., 6, 12, and 18 months) (RR 1.00 [0.69 to 1.44] at 18 months); this corresponds to 0 fewer per 1000 patients (36 fewer to 52 more per 1000 patients)—moderate certainty: serious indirectness. 
</t>
    </r>
    <r>
      <rPr>
        <b/>
        <sz val="11"/>
        <color theme="1"/>
        <rFont val="Aptos Narrow"/>
        <family val="2"/>
        <scheme val="minor"/>
      </rPr>
      <t xml:space="preserve">Changes in appetite: </t>
    </r>
    <r>
      <rPr>
        <sz val="11"/>
        <color theme="1"/>
        <rFont val="Aptos Narrow"/>
        <family val="2"/>
        <scheme val="minor"/>
      </rPr>
      <t xml:space="preserve">Screening for depression likely results in little to no difference in increased appetite at any time point (i.e., 6, 12, and 18 months) (RR 1.00 [0.75 to 1.34] at 18 months); this corresponds to 0 fewer per 1000 (from 44 fewer to 61 more)—moderate certainty: serious indirectness. Screening for depression may result in a slight reduction in decreased appetite (RR 0.85 [0.63 to 1.15] at 18 months); this corresponds to 27 fewer per 1000 (from 66 fewer to 27 more)—moderate certainty: serious indirectness. 
</t>
    </r>
    <r>
      <rPr>
        <b/>
        <sz val="11"/>
        <color theme="1"/>
        <rFont val="Aptos Narrow"/>
        <family val="2"/>
        <scheme val="minor"/>
      </rPr>
      <t xml:space="preserve">Drowsiness: </t>
    </r>
    <r>
      <rPr>
        <sz val="11"/>
        <color theme="1"/>
        <rFont val="Aptos Narrow"/>
        <family val="2"/>
        <scheme val="minor"/>
      </rPr>
      <t xml:space="preserve">Screening for depression may result in a slight decrease in drowsiness at any time point (i.e., 6, 12, and 18 months) (RR 0.94 [0.81 to 1.09] at 18 months); this corresponds to 28 fewer per 1000 (from 88 fewer to 42 more)—moderate certainty: serious indirectness. 
</t>
    </r>
    <r>
      <rPr>
        <b/>
        <sz val="11"/>
        <color theme="1"/>
        <rFont val="Aptos Narrow"/>
        <family val="2"/>
        <scheme val="minor"/>
      </rPr>
      <t xml:space="preserve">Gastrointestinal upset: </t>
    </r>
    <r>
      <rPr>
        <sz val="11"/>
        <color theme="1"/>
        <rFont val="Aptos Narrow"/>
        <family val="2"/>
        <scheme val="minor"/>
      </rPr>
      <t xml:space="preserve">Screening for depression may result in a slight decrease in gastrointestinal upset (RR 0.88 [0.69 to 1.12] at 18 months); this corresponds to 30 fewer per 1000 (from 78 fewer to 30 more)—moderate certainty: serious indirectness.
</t>
    </r>
    <r>
      <rPr>
        <b/>
        <sz val="11"/>
        <color theme="1"/>
        <rFont val="Aptos Narrow"/>
        <family val="2"/>
        <scheme val="minor"/>
      </rPr>
      <t>1 RCT (n=462)</t>
    </r>
    <r>
      <rPr>
        <sz val="11"/>
        <color theme="1"/>
        <rFont val="Aptos Narrow"/>
        <family val="2"/>
        <scheme val="minor"/>
      </rPr>
      <t xml:space="preserve"> had reported adverse events; however, the effect size was not estimable—very low certainty: very serious RoB, serious indirectness, serious imprecision.</t>
    </r>
  </si>
  <si>
    <t>Across outcomes for the general adult population, screening for depression likely results in little to no effect for screening. There was moderate certainty (serious indirectness) in the evidence from Kronish et al. that screening for depression likely results in little to no difference; however, the evidence was uncertain from Mallen et  al. (very serious RoB, very serious indirectness) and Leung et al.(very serious RoB, serious indirectness, serious imprecision).
None of the trials included patients who had characteristics that may suggest elevated risk of depression (KQ1a), adding no new evidence to the adult SR update in 2013, which did not include any results from trials. Consequently, there is little information to determine the effectiveness of screening in these populations, and what information exists has several limitations.</t>
  </si>
  <si>
    <t>tools used in the studies: PHQ-8 (n=1), PHQ-2 (n=1), EPDS (postnatal depression, n=1)</t>
  </si>
  <si>
    <t xml:space="preserve">2 SRs, one for general adult population, one for pregnancy period --&gt; results for postpartum population not considered. </t>
  </si>
  <si>
    <t>Anxiety Screening. Evidence Report and Systematic Review for the US Preventive Services Task Force</t>
  </si>
  <si>
    <t>To review the benefits and harms of screening and treatment for anxiety and the accuracy of instruments to detect anxiety among primary care patients.</t>
  </si>
  <si>
    <t>Ovid MEDLINE, the Cochrane Central Register of Controlled Clinical
Trials, the Cochrane Database of Systematic Reviews, and PsycINFO</t>
  </si>
  <si>
    <t>1990 - 09.2022</t>
  </si>
  <si>
    <t>For KQ1, KQ1a, and KQ3 (benefits and harms of screening), randomized clinical trials (RCTs) of adult primary care patients, including pregnant people, investigating the benefits or harms of screening programs for anxiety were included. Screening programs were defined as efforts to screen all eligible members of a defined group (eg, primary care patients seen at study clinics on specified days), on the presumption that a positive screening result would be acted on clinically. Studies that included additional components beyond screening, such as referral support, training in diagnosis or management, and patient materials, were not excluded. Control groups included participants who either were not screened for anxiety (KQ1) or were screened but whose screening results were not given to their primary care clinician (KQ1a).
For KQ2 (test accuracy), diagnostic accuracy studies of a priori–specified screening tools were included.
For KQ4 and KQ5 (benefits and harms of treatment), RCTs of psychological, pharmacological, or combination interventions to treat anxiety compared with control conditions (eg, placebo, usual care, wait list or attention control conditions) among primary care patients were included. Intervention trials that recruited participants with either anxiety or depression among primary care patients were also included.</t>
  </si>
  <si>
    <t>Studies rated as “poor” quality due to critical methodological limitations were excluded, to limit the risk of bias in the included evidence.</t>
  </si>
  <si>
    <t>Findings were synthesized using text, tables, and figures. Where possible, quantitative syntheses of test accuracy and anxiety treatment studies were conducted with meta-analysis</t>
  </si>
  <si>
    <t>2 RCTs on benefits of screening: 1 rated as good, 1 rated as fair</t>
  </si>
  <si>
    <r>
      <rPr>
        <b/>
        <sz val="11"/>
        <color theme="1"/>
        <rFont val="Aptos Narrow"/>
        <family val="2"/>
        <scheme val="minor"/>
      </rPr>
      <t xml:space="preserve">Total: </t>
    </r>
    <r>
      <rPr>
        <sz val="11"/>
        <color theme="1"/>
        <rFont val="Aptos Narrow"/>
        <family val="2"/>
        <scheme val="minor"/>
      </rPr>
      <t xml:space="preserve">original studies: 40; systematic reviews: 19
</t>
    </r>
    <r>
      <rPr>
        <b/>
        <sz val="11"/>
        <color theme="1"/>
        <rFont val="Aptos Narrow"/>
        <family val="2"/>
        <scheme val="minor"/>
      </rPr>
      <t>Benefits of screening:</t>
    </r>
    <r>
      <rPr>
        <sz val="11"/>
        <color theme="1"/>
        <rFont val="Aptos Narrow"/>
        <family val="2"/>
        <scheme val="minor"/>
      </rPr>
      <t xml:space="preserve"> 2 RCTS
</t>
    </r>
    <r>
      <rPr>
        <b/>
        <sz val="11"/>
        <color theme="1"/>
        <rFont val="Aptos Narrow"/>
        <family val="2"/>
        <scheme val="minor"/>
      </rPr>
      <t>Accuracy of screening:</t>
    </r>
    <r>
      <rPr>
        <sz val="11"/>
        <color theme="1"/>
        <rFont val="Aptos Narrow"/>
        <family val="2"/>
        <scheme val="minor"/>
      </rPr>
      <t xml:space="preserve"> 10 studies
</t>
    </r>
    <r>
      <rPr>
        <b/>
        <sz val="11"/>
        <color theme="1"/>
        <rFont val="Aptos Narrow"/>
        <family val="2"/>
        <scheme val="minor"/>
      </rPr>
      <t>Harms of screening:</t>
    </r>
    <r>
      <rPr>
        <sz val="11"/>
        <color theme="1"/>
        <rFont val="Aptos Narrow"/>
        <family val="2"/>
        <scheme val="minor"/>
      </rPr>
      <t xml:space="preserve"> 2 RCTs (same studies as in benefits)
</t>
    </r>
    <r>
      <rPr>
        <b/>
        <sz val="11"/>
        <color theme="1"/>
        <rFont val="Aptos Narrow"/>
        <family val="2"/>
        <scheme val="minor"/>
      </rPr>
      <t xml:space="preserve">Benefits of treatment: </t>
    </r>
    <r>
      <rPr>
        <sz val="11"/>
        <color theme="1"/>
        <rFont val="Aptos Narrow"/>
        <family val="2"/>
        <scheme val="minor"/>
      </rPr>
      <t xml:space="preserve">
Psychological: 24 RCTs, 8 SRs
Pharmacological: 2 RCTs, 10 SRs
</t>
    </r>
    <r>
      <rPr>
        <b/>
        <sz val="11"/>
        <color theme="1"/>
        <rFont val="Aptos Narrow"/>
        <family val="2"/>
        <scheme val="minor"/>
      </rPr>
      <t xml:space="preserve">Harms of treatment: </t>
    </r>
    <r>
      <rPr>
        <sz val="11"/>
        <color theme="1"/>
        <rFont val="Aptos Narrow"/>
        <family val="2"/>
        <scheme val="minor"/>
      </rPr>
      <t xml:space="preserve">
Psychological: 0
Pharmacological: 3 RCTs, 8 SRs, 2 case-control</t>
    </r>
  </si>
  <si>
    <t>Benefits/harms of screening: US (2)</t>
  </si>
  <si>
    <t xml:space="preserve">Benefits/harms of screening: general adult population (2)
</t>
  </si>
  <si>
    <t>Benefits of screening: 300, 918</t>
  </si>
  <si>
    <t>No studies reporting this outcome were included</t>
  </si>
  <si>
    <r>
      <rPr>
        <b/>
        <sz val="11"/>
        <color theme="1"/>
        <rFont val="Aptos Narrow"/>
        <family val="2"/>
        <scheme val="minor"/>
      </rPr>
      <t>KQ1: Screening benefits</t>
    </r>
    <r>
      <rPr>
        <sz val="11"/>
        <color theme="1"/>
        <rFont val="Aptos Narrow"/>
        <family val="2"/>
        <scheme val="minor"/>
      </rPr>
      <t xml:space="preserve">: 2 RCTs (n=918)
</t>
    </r>
    <r>
      <rPr>
        <u/>
        <sz val="11"/>
        <color theme="1"/>
        <rFont val="Aptos Narrow"/>
        <family val="2"/>
        <scheme val="minor"/>
      </rPr>
      <t>Summary of findings</t>
    </r>
    <r>
      <rPr>
        <sz val="11"/>
        <color theme="1"/>
        <rFont val="Aptos Narrow"/>
        <family val="2"/>
        <scheme val="minor"/>
      </rPr>
      <t xml:space="preserve">:  Both studies found no group differences in anxiety or general mental health symptom severity at 13 to 22 wk of follow-up.
Absolute differences in change ranged from −1.5 to 0.3 on 16-and 40-point scales.
</t>
    </r>
    <r>
      <rPr>
        <u/>
        <sz val="11"/>
        <color theme="1"/>
        <rFont val="Aptos Narrow"/>
        <family val="2"/>
        <scheme val="minor"/>
      </rPr>
      <t>Consistency and precision</t>
    </r>
    <r>
      <rPr>
        <sz val="11"/>
        <color theme="1"/>
        <rFont val="Aptos Narrow"/>
        <family val="2"/>
        <scheme val="minor"/>
      </rPr>
      <t xml:space="preserve">: reasonably consistent, imprecise
</t>
    </r>
    <r>
      <rPr>
        <u/>
        <sz val="11"/>
        <color theme="1"/>
        <rFont val="Aptos Narrow"/>
        <family val="2"/>
        <scheme val="minor"/>
      </rPr>
      <t>Other limitations</t>
    </r>
    <r>
      <rPr>
        <sz val="11"/>
        <color theme="1"/>
        <rFont val="Aptos Narrow"/>
        <family val="2"/>
        <scheme val="minor"/>
      </rPr>
      <t xml:space="preserve">: limited number of studies
</t>
    </r>
    <r>
      <rPr>
        <u/>
        <sz val="11"/>
        <color theme="1"/>
        <rFont val="Aptos Narrow"/>
        <family val="2"/>
        <scheme val="minor"/>
      </rPr>
      <t>Strength of evidence</t>
    </r>
    <r>
      <rPr>
        <sz val="11"/>
        <color theme="1"/>
        <rFont val="Aptos Narrow"/>
        <family val="2"/>
        <scheme val="minor"/>
      </rPr>
      <t xml:space="preserve">: insufficient
</t>
    </r>
    <r>
      <rPr>
        <u/>
        <sz val="11"/>
        <color theme="1"/>
        <rFont val="Aptos Narrow"/>
        <family val="2"/>
        <scheme val="minor"/>
      </rPr>
      <t>Applicability</t>
    </r>
    <r>
      <rPr>
        <sz val="11"/>
        <color theme="1"/>
        <rFont val="Aptos Narrow"/>
        <family val="2"/>
        <scheme val="minor"/>
      </rPr>
      <t>: Both conducted in US primary care settings; 1 study published in 1994, so may not reflect current practice</t>
    </r>
  </si>
  <si>
    <r>
      <rPr>
        <b/>
        <sz val="11"/>
        <color theme="1"/>
        <rFont val="Aptos Narrow"/>
        <family val="2"/>
        <scheme val="minor"/>
      </rPr>
      <t>KQ3: Harms of screening</t>
    </r>
    <r>
      <rPr>
        <sz val="11"/>
        <color theme="1"/>
        <rFont val="Aptos Narrow"/>
        <family val="2"/>
        <scheme val="minor"/>
      </rPr>
      <t xml:space="preserve">: directly assessed harms: 0 studies; indirectly used to infer harms: 2 RCTs (n=918)
</t>
    </r>
    <r>
      <rPr>
        <u/>
        <sz val="11"/>
        <color theme="1"/>
        <rFont val="Aptos Narrow"/>
        <family val="2"/>
        <scheme val="minor"/>
      </rPr>
      <t>Summary of findings</t>
    </r>
    <r>
      <rPr>
        <sz val="11"/>
        <color theme="1"/>
        <rFont val="Aptos Narrow"/>
        <family val="2"/>
        <scheme val="minor"/>
      </rPr>
      <t xml:space="preserve">: No studies reported on harms of screening for anxiety. Studies included for KQ1 did not show a pattern of results indicating harmful impact.
</t>
    </r>
    <r>
      <rPr>
        <u/>
        <sz val="11"/>
        <color theme="1"/>
        <rFont val="Aptos Narrow"/>
        <family val="2"/>
        <scheme val="minor"/>
      </rPr>
      <t>Consistency and precision</t>
    </r>
    <r>
      <rPr>
        <sz val="11"/>
        <color theme="1"/>
        <rFont val="Aptos Narrow"/>
        <family val="2"/>
        <scheme val="minor"/>
      </rPr>
      <t xml:space="preserve">: consistent, imprecise
</t>
    </r>
    <r>
      <rPr>
        <u/>
        <sz val="11"/>
        <color theme="1"/>
        <rFont val="Aptos Narrow"/>
        <family val="2"/>
        <scheme val="minor"/>
      </rPr>
      <t>Other limitations</t>
    </r>
    <r>
      <rPr>
        <sz val="11"/>
        <color theme="1"/>
        <rFont val="Aptos Narrow"/>
        <family val="2"/>
        <scheme val="minor"/>
      </rPr>
      <t xml:space="preserve">: minimal evidence
</t>
    </r>
    <r>
      <rPr>
        <u/>
        <sz val="11"/>
        <color theme="1"/>
        <rFont val="Aptos Narrow"/>
        <family val="2"/>
        <scheme val="minor"/>
      </rPr>
      <t>Strength of evidence</t>
    </r>
    <r>
      <rPr>
        <sz val="11"/>
        <color theme="1"/>
        <rFont val="Aptos Narrow"/>
        <family val="2"/>
        <scheme val="minor"/>
      </rPr>
      <t xml:space="preserve">: insufficient
</t>
    </r>
    <r>
      <rPr>
        <u/>
        <sz val="11"/>
        <color theme="1"/>
        <rFont val="Aptos Narrow"/>
        <family val="2"/>
        <scheme val="minor"/>
      </rPr>
      <t>Applicability</t>
    </r>
    <r>
      <rPr>
        <sz val="11"/>
        <color theme="1"/>
        <rFont val="Aptos Narrow"/>
        <family val="2"/>
        <scheme val="minor"/>
      </rPr>
      <t>: Both studies included for KQ1 outcomes conducted in US primary care settings; 1 study published in 1994 so may not reflect current practice</t>
    </r>
  </si>
  <si>
    <t>Evidence was insufficient to draw conclusions about the benefits or harms of anxiety screening programs. However, clear evidence exists that treatment for anxiety is beneficial, and more limited evidence indicates that some anxiety screening instruments have acceptable accuracy to detect generalized anxiety disorder.
Evidence on the benefits and harms of screening programs for anxiety was limited and inconclusive. In contrast, a substantial evidence base indicated that effective treatments are available to treat anxiety, particularly cognitive behavioral therapy (CBT), antidepressants, and benzodiazepines.
Evidence indicated that treatment for anxiety disorders is effective, including in populations with social anxiety disorder, panic disorder, or generalized anxiety disorder and in mixed populations with any of these anxiety disorders and depression. Effectiveness with these mixed populations is important to consider, since anxiety and depressive disorders often co-occur.</t>
  </si>
  <si>
    <r>
      <rPr>
        <b/>
        <sz val="11"/>
        <color theme="1"/>
        <rFont val="Aptos Narrow"/>
        <family val="2"/>
        <scheme val="minor"/>
      </rPr>
      <t>KQ2: Accuracy of screening tools:</t>
    </r>
    <r>
      <rPr>
        <sz val="11"/>
        <color theme="1"/>
        <rFont val="Aptos Narrow"/>
        <family val="2"/>
        <scheme val="minor"/>
      </rPr>
      <t xml:space="preserve"> 10 Test accuracy studies (n=6463)
</t>
    </r>
    <r>
      <rPr>
        <u/>
        <sz val="11"/>
        <color theme="1"/>
        <rFont val="Aptos Narrow"/>
        <family val="2"/>
        <scheme val="minor"/>
      </rPr>
      <t>Summary of findings</t>
    </r>
    <r>
      <rPr>
        <sz val="11"/>
        <color theme="1"/>
        <rFont val="Aptos Narrow"/>
        <family val="2"/>
        <scheme val="minor"/>
      </rPr>
      <t xml:space="preserve">: Adequate sensitivity and specificity for the GAD-7 to detect generalized anxiety disorder.
More limited evidence for the GAD-2 to detect generalized anxiety disorder.
GAD-7 and GAD-2 were less accurate for identifying any anxiety disorder.
Limited evidence for the GAD-7, GAD-2, and PHQ-PD to detect panic disorder.
Limited evidence for the GAD-7 and GAD-2 to detect social anxiety disorder.
</t>
    </r>
    <r>
      <rPr>
        <u/>
        <sz val="11"/>
        <color theme="1"/>
        <rFont val="Aptos Narrow"/>
        <family val="2"/>
        <scheme val="minor"/>
      </rPr>
      <t>Consistency and precision</t>
    </r>
    <r>
      <rPr>
        <sz val="11"/>
        <color theme="1"/>
        <rFont val="Aptos Narrow"/>
        <family val="2"/>
        <scheme val="minor"/>
      </rPr>
      <t xml:space="preserve">: reasonably consistent, reasonably precise
</t>
    </r>
    <r>
      <rPr>
        <u/>
        <sz val="11"/>
        <color theme="1"/>
        <rFont val="Aptos Narrow"/>
        <family val="2"/>
        <scheme val="minor"/>
      </rPr>
      <t>Other limitations</t>
    </r>
    <r>
      <rPr>
        <sz val="11"/>
        <color theme="1"/>
        <rFont val="Aptos Narrow"/>
        <family val="2"/>
        <scheme val="minor"/>
      </rPr>
      <t xml:space="preserve">: few studies, limited replication
</t>
    </r>
    <r>
      <rPr>
        <u/>
        <sz val="11"/>
        <color theme="1"/>
        <rFont val="Aptos Narrow"/>
        <family val="2"/>
        <scheme val="minor"/>
      </rPr>
      <t>Strength of evidence</t>
    </r>
    <r>
      <rPr>
        <sz val="11"/>
        <color theme="1"/>
        <rFont val="Aptos Narrow"/>
        <family val="2"/>
        <scheme val="minor"/>
      </rPr>
      <t xml:space="preserve">: Moderate for the
GAD-2/GAD-7 to detect generalized anxiety disorder; Low for all other instruments and conditions
</t>
    </r>
    <r>
      <rPr>
        <u/>
        <sz val="11"/>
        <color theme="1"/>
        <rFont val="Aptos Narrow"/>
        <family val="2"/>
        <scheme val="minor"/>
      </rPr>
      <t>Applicability</t>
    </r>
    <r>
      <rPr>
        <sz val="11"/>
        <color theme="1"/>
        <rFont val="Aptos Narrow"/>
        <family val="2"/>
        <scheme val="minor"/>
      </rPr>
      <t xml:space="preserve">: Many studies were conducted in the US, but those limited to older adults and pregnant women and the largest general adult study were conducted outside of the US.
</t>
    </r>
  </si>
  <si>
    <t>Canada, UK, USA</t>
  </si>
  <si>
    <t>Medline, Medline Epub Ahead of Print, PsycInfo, Embase, CINAHL, and the Cochrane Registry of Controlled Trials</t>
  </si>
  <si>
    <t>x - 03.2021</t>
  </si>
  <si>
    <t xml:space="preserve">SRs of randomised controlled trials of depression screening must fulfil at least three key criteria: (1) determining eligibility and randomising patients before screening; (2) excluding patients already known to have depression or already being treated for depression; and (3) providing similar depression care options to patients in both trial arms, whether they are identified as depressed by screening or via other methods, such as self report or unaided clinician diagnosis
We searched for RCTs that compared outcomes among participants randomly assigned to screening versus no screening. To avoid conflating effects of screening and different treatment options we limited our analysis to RCTs inwhich participants in both arms had access to similar options for depression management. </t>
  </si>
  <si>
    <t>We excluded trials that compared communication or management strategies among patients with positive depression screens or an established diagnosis of depression, because in practice decisions about screening need to occur before screening results are known.</t>
  </si>
  <si>
    <t>qualitative</t>
  </si>
  <si>
    <t>5 RCTs</t>
  </si>
  <si>
    <t>USA (2), UK (2), China (1, postnatal population)</t>
  </si>
  <si>
    <t xml:space="preserve">Adult family medicine or general internal medicine patients. Mean age 58 years.
Patients aged 45 or older with osteoarthritis attending GP clinic, mean age 65,
Patients aged 21 or older with acute coronary syndrome 2 to12months before enrolment identified via health system record review. Mean age 66 years,
Royal Marines and Army personnel who had recently returned from deployment in Afghanistan. 97% aged ≤39 
Chinese language proficient mothers of
2 month old babies attending maternal
and child health centres for routine
child health services. Generally low income and low education
</t>
  </si>
  <si>
    <t>462 - 8726</t>
  </si>
  <si>
    <t>Not clear whether the studies reported this outcome</t>
  </si>
  <si>
    <r>
      <rPr>
        <b/>
        <sz val="11"/>
        <color theme="1"/>
        <rFont val="Aptos Narrow"/>
        <family val="2"/>
        <scheme val="minor"/>
      </rPr>
      <t>Williams:</t>
    </r>
    <r>
      <rPr>
        <b/>
        <sz val="11"/>
        <rFont val="Aptos Narrow"/>
        <family val="2"/>
        <scheme val="minor"/>
      </rPr>
      <t xml:space="preserve"> </t>
    </r>
    <r>
      <rPr>
        <sz val="11"/>
        <rFont val="Aptos Narrow"/>
        <family val="2"/>
        <scheme val="minor"/>
      </rPr>
      <t>1 RCT (n=969)</t>
    </r>
    <r>
      <rPr>
        <b/>
        <sz val="11"/>
        <color theme="1"/>
        <rFont val="Aptos Narrow"/>
        <family val="2"/>
        <scheme val="minor"/>
      </rPr>
      <t xml:space="preserve">
Major or minor DSM-III-R depression: </t>
    </r>
    <r>
      <rPr>
        <sz val="11"/>
        <color theme="1"/>
        <rFont val="Aptos Narrow"/>
        <family val="2"/>
        <scheme val="minor"/>
      </rPr>
      <t xml:space="preserve">RR 0.79 (0.57 to1.11)
</t>
    </r>
    <r>
      <rPr>
        <b/>
        <sz val="11"/>
        <color theme="1"/>
        <rFont val="Aptos Narrow"/>
        <family val="2"/>
        <scheme val="minor"/>
      </rPr>
      <t xml:space="preserve">Leung: </t>
    </r>
    <r>
      <rPr>
        <sz val="11"/>
        <color theme="1"/>
        <rFont val="Aptos Narrow"/>
        <family val="2"/>
        <scheme val="minor"/>
      </rPr>
      <t xml:space="preserve">1 RCT </t>
    </r>
    <r>
      <rPr>
        <sz val="11"/>
        <rFont val="Aptos Narrow"/>
        <family val="2"/>
        <scheme val="minor"/>
      </rPr>
      <t>(n=462)</t>
    </r>
    <r>
      <rPr>
        <b/>
        <sz val="11"/>
        <rFont val="Aptos Narrow"/>
        <family val="2"/>
        <scheme val="minor"/>
      </rPr>
      <t xml:space="preserve">
General mental health (GHQ-12):</t>
    </r>
    <r>
      <rPr>
        <sz val="11"/>
        <rFont val="Aptos Narrow"/>
        <family val="2"/>
        <scheme val="minor"/>
      </rPr>
      <t xml:space="preserve"> SMD -0.17 (-0.36 to 0.02) </t>
    </r>
    <r>
      <rPr>
        <b/>
        <sz val="11"/>
        <rFont val="Aptos Narrow"/>
        <family val="2"/>
        <scheme val="minor"/>
      </rPr>
      <t xml:space="preserve">
Depression symptoms (EPDS): </t>
    </r>
    <r>
      <rPr>
        <sz val="11"/>
        <rFont val="Aptos Narrow"/>
        <family val="2"/>
        <scheme val="minor"/>
      </rPr>
      <t xml:space="preserve">SMD -0.35 (-0.54 to -0.16);  RR (EPDS ≥10) 0.64 (0.43 to 0.97) 
</t>
    </r>
    <r>
      <rPr>
        <b/>
        <sz val="11"/>
        <rFont val="Aptos Narrow"/>
        <family val="2"/>
        <scheme val="minor"/>
      </rPr>
      <t xml:space="preserve">
Mallen: </t>
    </r>
    <r>
      <rPr>
        <sz val="11"/>
        <rFont val="Aptos Narrow"/>
        <family val="2"/>
        <scheme val="minor"/>
      </rPr>
      <t>1 cRCT (n=5,912 in 44 practices)</t>
    </r>
    <r>
      <rPr>
        <b/>
        <sz val="11"/>
        <rFont val="Aptos Narrow"/>
        <family val="2"/>
        <scheme val="minor"/>
      </rPr>
      <t xml:space="preserve">
Depression symptoms</t>
    </r>
    <r>
      <rPr>
        <sz val="11"/>
        <rFont val="Aptos Narrow"/>
        <family val="2"/>
        <scheme val="minor"/>
      </rPr>
      <t xml:space="preserve"> </t>
    </r>
    <r>
      <rPr>
        <b/>
        <sz val="11"/>
        <rFont val="Aptos Narrow"/>
        <family val="2"/>
        <scheme val="minor"/>
      </rPr>
      <t>(PHQ-8)</t>
    </r>
    <r>
      <rPr>
        <sz val="11"/>
        <rFont val="Aptos Narrow"/>
        <family val="2"/>
        <scheme val="minor"/>
      </rPr>
      <t xml:space="preserve"> 3 months: SMD 0.14 (0.01 to 0.26); 6 months: SMD 0.22 (0.09 to 0.35); 12 months: SMD 0.10 (0.03 to 0.23)
</t>
    </r>
    <r>
      <rPr>
        <b/>
        <sz val="11"/>
        <rFont val="Aptos Narrow"/>
        <family val="2"/>
        <scheme val="minor"/>
      </rPr>
      <t>General mental health (SF-12 MCS)</t>
    </r>
    <r>
      <rPr>
        <sz val="11"/>
        <rFont val="Aptos Narrow"/>
        <family val="2"/>
        <scheme val="minor"/>
      </rPr>
      <t xml:space="preserve">: 3 months: SMD 0.10 (-0.02 to 0.23); 6 months: SMD 0.05 (-0.08 to 0.17); 12 months: SMD 0.04 (-0.09 to 0.16)
</t>
    </r>
    <r>
      <rPr>
        <b/>
        <sz val="11"/>
        <rFont val="Aptos Narrow"/>
        <family val="2"/>
        <scheme val="minor"/>
      </rPr>
      <t xml:space="preserve">Kronish: </t>
    </r>
    <r>
      <rPr>
        <sz val="11"/>
        <rFont val="Aptos Narrow"/>
        <family val="2"/>
        <scheme val="minor"/>
      </rPr>
      <t>1 RCT (n=1,001)</t>
    </r>
    <r>
      <rPr>
        <b/>
        <sz val="11"/>
        <rFont val="Aptos Narrow"/>
        <family val="2"/>
        <scheme val="minor"/>
      </rPr>
      <t xml:space="preserve">
Depression symptoms (PHQ-8): </t>
    </r>
    <r>
      <rPr>
        <sz val="11"/>
        <rFont val="Aptos Narrow"/>
        <family val="2"/>
        <scheme val="minor"/>
      </rPr>
      <t xml:space="preserve">18 months: SMD -0.03 (-0.15 to 0.10) 
</t>
    </r>
    <r>
      <rPr>
        <b/>
        <sz val="11"/>
        <rFont val="Aptos Narrow"/>
        <family val="2"/>
        <scheme val="minor"/>
      </rPr>
      <t xml:space="preserve">Depression symptoms (10-item CES-D): </t>
    </r>
    <r>
      <rPr>
        <sz val="11"/>
        <rFont val="Aptos Narrow"/>
        <family val="2"/>
        <scheme val="minor"/>
      </rPr>
      <t xml:space="preserve">6 months: SMD 0.02 (-0.10 to 0.14); 12 months: SMD -0.10 (-0.23 to 0.02); 18 months: SMD -0.06 (-0.18 to 0.07)
</t>
    </r>
    <r>
      <rPr>
        <b/>
        <sz val="11"/>
        <rFont val="Aptos Narrow"/>
        <family val="2"/>
        <scheme val="minor"/>
      </rPr>
      <t xml:space="preserve">Rona: </t>
    </r>
    <r>
      <rPr>
        <sz val="11"/>
        <rFont val="Aptos Narrow"/>
        <family val="2"/>
        <scheme val="minor"/>
      </rPr>
      <t>1 cRCT (n=8,726 in 434 platoons)</t>
    </r>
    <r>
      <rPr>
        <b/>
        <sz val="11"/>
        <rFont val="Aptos Narrow"/>
        <family val="2"/>
        <scheme val="minor"/>
      </rPr>
      <t xml:space="preserve">
Depression or anxiety symptoms (PHQ-9</t>
    </r>
    <r>
      <rPr>
        <b/>
        <sz val="11"/>
        <color theme="1"/>
        <rFont val="Aptos Narrow"/>
        <family val="2"/>
        <scheme val="minor"/>
      </rPr>
      <t xml:space="preserve"> and GAD-7): </t>
    </r>
    <r>
      <rPr>
        <sz val="11"/>
        <color theme="1"/>
        <rFont val="Aptos Narrow"/>
        <family val="2"/>
        <scheme val="minor"/>
      </rPr>
      <t xml:space="preserve">aOR (PHQ-9 ≥ 6 or GAD-7 ≥15) 0.91 (0.71 to 1.16)
</t>
    </r>
  </si>
  <si>
    <r>
      <rPr>
        <b/>
        <sz val="11"/>
        <color theme="1"/>
        <rFont val="Aptos Narrow"/>
        <family val="2"/>
        <scheme val="minor"/>
      </rPr>
      <t xml:space="preserve">Leung: </t>
    </r>
    <r>
      <rPr>
        <sz val="11"/>
        <color theme="1"/>
        <rFont val="Aptos Narrow"/>
        <family val="2"/>
        <scheme val="minor"/>
      </rPr>
      <t xml:space="preserve">1 RCT
</t>
    </r>
    <r>
      <rPr>
        <b/>
        <sz val="11"/>
        <color theme="1"/>
        <rFont val="Aptos Narrow"/>
        <family val="2"/>
        <scheme val="minor"/>
      </rPr>
      <t xml:space="preserve">Parental stress (PSI): </t>
    </r>
    <r>
      <rPr>
        <sz val="11"/>
        <color theme="1"/>
        <rFont val="Aptos Narrow"/>
        <family val="2"/>
        <scheme val="minor"/>
      </rPr>
      <t xml:space="preserve">SMD -0.18 (-0.37 to 0.01) 
</t>
    </r>
    <r>
      <rPr>
        <b/>
        <sz val="11"/>
        <color theme="1"/>
        <rFont val="Aptos Narrow"/>
        <family val="2"/>
        <scheme val="minor"/>
      </rPr>
      <t>Marital satisfaction (CKMSS)</t>
    </r>
    <r>
      <rPr>
        <sz val="11"/>
        <color theme="1"/>
        <rFont val="Aptos Narrow"/>
        <family val="2"/>
        <scheme val="minor"/>
      </rPr>
      <t xml:space="preserve">: SMD 0.16 (-0.03 to 0.35)
</t>
    </r>
    <r>
      <rPr>
        <b/>
        <sz val="11"/>
        <color theme="1"/>
        <rFont val="Aptos Narrow"/>
        <family val="2"/>
        <scheme val="minor"/>
      </rPr>
      <t xml:space="preserve">Rona:  </t>
    </r>
    <r>
      <rPr>
        <sz val="11"/>
        <color theme="1"/>
        <rFont val="Aptos Narrow"/>
        <family val="2"/>
        <scheme val="minor"/>
      </rPr>
      <t xml:space="preserve">1 cRCT
</t>
    </r>
    <r>
      <rPr>
        <b/>
        <sz val="11"/>
        <color theme="1"/>
        <rFont val="Aptos Narrow"/>
        <family val="2"/>
        <scheme val="minor"/>
      </rPr>
      <t>Any mental disorder (PCL-C, PHQ-9, GAD-7)</t>
    </r>
    <r>
      <rPr>
        <sz val="11"/>
        <color theme="1"/>
        <rFont val="Aptos Narrow"/>
        <family val="2"/>
        <scheme val="minor"/>
      </rPr>
      <t>: aOR (PCL-C ≥50, PHQ-9 ≥6,orGAD-7 ≥15)=0.95 (0.79 to 1.16)</t>
    </r>
  </si>
  <si>
    <t>Instead of screening with symptom questionnaires, we encourage clinicians to engage patients in discussions about their overall wellbeing, including mental health. Recognise that depression may be a process that takes more than a single consultation to investigate. Be alert to clinical cues that could suggest depression, particularly among patients at risk because of factors such as family or personal history of mental health concerns, including problematic substance use, unexplained medical symptoms, or overly frequent use of medical services. These include both somatic cues, such as insomnia, anhedonia, orfatigue, and psychological cues, such as low mood or overly negative thinking. If mental health concerns are reported by a patient or are otherwise identified, provide education about depression and other common mental health conditions, including the different ways that symptoms may be experienced and, when appropriate, discuss different management options.</t>
  </si>
  <si>
    <t>The Patient Health Questionnaire-9 (PHQ-9) is among the most used depression screening tools in primary care.</t>
  </si>
  <si>
    <t>Assuming 10% prevalence in a general practice setting with half of patients with depression already recognised without screening, screening 100 patients with the PHQ-9 tool (standard cut-off threshold ≥10) would result in 18/100 (18%) of patients screening positive with 14 (77%) of these false positives.</t>
  </si>
  <si>
    <t>Research on screening tool accuracy and methods is under way. We are part of an international collaboration (https://www.depressd.ca/) that is aggregating large databases from primary studies on depression screening tool accuracy. One goal of the collaboration is to determine how clinicians might move away from a crude dichotomous screening approach and instead use individualized risk estimates based on actual screening tool scores and individual risk factors (e.g., sex, age, or medical comorbidities). Such an approach could increase precision for individual patients. It could also be used to engage patients in shared decision making and to identify appropriate care options, as recommended by NICE better.
Outcomes: Depression or general mental health symptoms for intervention versus comparator: SMD or RR of depression with 95% CI (negative numbers and ratios &lt;1 reflect better outcomes for intervention unless noted)</t>
  </si>
  <si>
    <t>IQWiG</t>
  </si>
  <si>
    <t>Das Ziel der vorliegenden Untersuchung ist die Nutzenbewertung eines systematischen, im Rahmen der hausärztlichen Versorgung erbrachten Screenings auf Depression im Vergleich zu keinem Screening hinsichtlich patientenrelevanter Endpunkte</t>
  </si>
  <si>
    <t>Medline, Embase, Cochrane Central Register of Controlled Trials und PsycINFO, Cochrane Database of Systematic Reviews, HTA Database</t>
  </si>
  <si>
    <t>x - 3.2018</t>
  </si>
  <si>
    <t>RCTs und nicht randomisierte prospektiv geplante Interventionsstudien mit zeitlich paralleler Kontrollgruppe der gesamten Screeningkette (bestehend aus Screeningtest mit oder ohne anschließende Diagnostik und einer sich gegebenenfalls anschließenden Behandlung)
Zielpopulation: erwachsene Personen bei denen zum Zeitpunkt des Screenings keine depressive Störung diagnostiziert war</t>
  </si>
  <si>
    <t>Studien zu ausgewählten Risikopopulationen, z.B. ausschließlich Patient*innen mit Diabetes, einer Herzerkrankung oder Frauen nach der Entbindung</t>
  </si>
  <si>
    <t>Die Ergebnisse zu den in den Studien berichteten patientenrelevanten Endpunkten werden im Bericht vergleichend beschrieben.</t>
  </si>
  <si>
    <t>Bewertung des Verzerrungspotenzials der Ergebnisse auf Studienebene (z.B. Erzeugung der Randomisierungssequenz, Verdeckung der Gruppenzuteilung, Vergleichbarkeit der Gruppen, Verblindung der Patient*innen und der Behandler*innen, ...)  und auf Endpunktebene (z.B. Verblindung der Endpunkterheber*innen, Intention-to-treat, ergebnisgesteuerte Berichterstattung)</t>
  </si>
  <si>
    <t>RoB of RCTs: high risk of bias in 2/2 RCTs
RoB in NRCTs: high risk of bias in 5/5 RCTs
RoB for outcome suicide: high RoB in 4/4 studies reporting outcome suicide
RoB for outcome depression: high RoB in 3/3 studies reporting outcome depression</t>
  </si>
  <si>
    <t>2 RCTs, 5 non-RCTs</t>
  </si>
  <si>
    <t xml:space="preserve">Japan (5), Canada (1), USA (1) </t>
  </si>
  <si>
    <t>prospektiv vergleichende Kohortenstudien aus Japan zur Suizidprävention (n=4): bevölkerungsbezogenes Screening von älteren Menschen ab 65 Jahren (in 3 Studien) bzw. Menschen mittleren Alters (1 Studie) in ländlichen Gebieten
quasirandomisierte Studie aus Kanada zum Endpunkt Depression (n=1): Patient*innen im hausärztlichen Setting
randomisierte kontrollierte Studien zum Endpunkt Depression (n=2): Menschen zwischen 40 und 64 Jahren (1 Studie); Patient*innen von hausärztlichen Gemeinschaftspraxen (1 Studie)</t>
  </si>
  <si>
    <t>Depression endpoint: 959 - 1.516
Suicide endpoint (community studies): 4.151 - 249.560</t>
  </si>
  <si>
    <t>Mortalität (Suizid), Morbidität (Depression, unerwünschte Ereignisse), Lebensqualität (Funktionsniveau,gesundheitsbezogene Lebensqualität)</t>
  </si>
  <si>
    <r>
      <t xml:space="preserve">Suicidality: </t>
    </r>
    <r>
      <rPr>
        <sz val="11"/>
        <rFont val="Aptos Narrow"/>
        <family val="2"/>
        <scheme val="minor"/>
      </rPr>
      <t xml:space="preserve">4 prospective cohort studies (n=NR)
Meta-analysis based on the incidence density rate (IDR) after regular screening (up to 10 years): No significant differences between screened and unscreened groups (IDR = 0,81; 95 %-KI: [0,45; 1,46]), low certainty of evidence. 
</t>
    </r>
    <r>
      <rPr>
        <u/>
        <sz val="11"/>
        <rFont val="Aptos Narrow"/>
        <family val="2"/>
        <scheme val="minor"/>
      </rPr>
      <t>Summary:</t>
    </r>
    <r>
      <rPr>
        <sz val="11"/>
        <rFont val="Aptos Narrow"/>
        <family val="2"/>
        <scheme val="minor"/>
      </rPr>
      <t xml:space="preserve"> No evidence for the benefit of screening vs. no screening for the outcome suicidality.</t>
    </r>
  </si>
  <si>
    <r>
      <rPr>
        <b/>
        <sz val="11"/>
        <color theme="1"/>
        <rFont val="Aptos Narrow"/>
        <family val="2"/>
        <scheme val="minor"/>
      </rPr>
      <t xml:space="preserve">Frequency of depression: </t>
    </r>
    <r>
      <rPr>
        <sz val="11"/>
        <color theme="1"/>
        <rFont val="Aptos Narrow"/>
        <family val="2"/>
        <scheme val="minor"/>
      </rPr>
      <t xml:space="preserve">2 RCTs, 1 quasiRCT (n = 3.343)
</t>
    </r>
    <r>
      <rPr>
        <sz val="11"/>
        <color theme="8" tint="0.39997558519241921"/>
        <rFont val="Aptos Narrow"/>
        <family val="2"/>
        <scheme val="minor"/>
      </rPr>
      <t xml:space="preserve">
</t>
    </r>
    <r>
      <rPr>
        <b/>
        <sz val="11"/>
        <color theme="1"/>
        <rFont val="Aptos Narrow"/>
        <family val="2"/>
        <scheme val="minor"/>
      </rPr>
      <t>3 month follow-up</t>
    </r>
    <r>
      <rPr>
        <sz val="11"/>
        <color theme="1"/>
        <rFont val="Aptos Narrow"/>
        <family val="2"/>
        <scheme val="minor"/>
      </rPr>
      <t xml:space="preserve">: effects in different directions (OR 0.67 vs. 1.06), 2 studies (n= 1,827) with low to moderate certainty of evidence. No meta-analysis based on very different study designs. 
</t>
    </r>
    <r>
      <rPr>
        <b/>
        <sz val="11"/>
        <color theme="1"/>
        <rFont val="Aptos Narrow"/>
        <family val="2"/>
        <scheme val="minor"/>
      </rPr>
      <t xml:space="preserve">5 year follow-up: </t>
    </r>
    <r>
      <rPr>
        <sz val="11"/>
        <color theme="1"/>
        <rFont val="Aptos Narrow"/>
        <family val="2"/>
        <scheme val="minor"/>
      </rPr>
      <t xml:space="preserve">No statistically significant difference between screened vs. unscreened groups, 1 study (n=1,516), moderate certainty of evidence
</t>
    </r>
    <r>
      <rPr>
        <u/>
        <sz val="11"/>
        <color theme="1"/>
        <rFont val="Aptos Narrow"/>
        <family val="2"/>
        <scheme val="minor"/>
      </rPr>
      <t>Summary</t>
    </r>
    <r>
      <rPr>
        <sz val="11"/>
        <color theme="1"/>
        <rFont val="Aptos Narrow"/>
        <family val="2"/>
        <scheme val="minor"/>
      </rPr>
      <t xml:space="preserve">: No evidence for the benefit of screening vs. no screening for the frequency of depression
</t>
    </r>
    <r>
      <rPr>
        <b/>
        <sz val="11"/>
        <color theme="1"/>
        <rFont val="Aptos Narrow"/>
        <family val="2"/>
        <scheme val="minor"/>
      </rPr>
      <t>Severity of depressive symptomes:</t>
    </r>
    <r>
      <rPr>
        <sz val="11"/>
        <color theme="1"/>
        <rFont val="Aptos Narrow"/>
        <family val="2"/>
        <scheme val="minor"/>
      </rPr>
      <t xml:space="preserve"> 1 RCT, 1 quasi RCT (n=2,374)
* In both studies missing data was replaced with the mean of the control group. 
- statistically significant, but clinically not relevant effect (Hedges’ g −0.09 [−0.17; −0.00] ) for the reduction of depression symptomes in one study, moderate certainty of evidence, 1 study (n = 1,596)
-no statistically significant difference between groups, low certainty of evidence, 1 study (n = 561)
</t>
    </r>
    <r>
      <rPr>
        <u/>
        <sz val="11"/>
        <color theme="1"/>
        <rFont val="Aptos Narrow"/>
        <family val="2"/>
        <scheme val="minor"/>
      </rPr>
      <t>Summary:</t>
    </r>
    <r>
      <rPr>
        <sz val="11"/>
        <color theme="1"/>
        <rFont val="Aptos Narrow"/>
        <family val="2"/>
        <scheme val="minor"/>
      </rPr>
      <t xml:space="preserve"> No evidence of benefit for the outcome severity of depressive symptomes. 
</t>
    </r>
  </si>
  <si>
    <t>In den 7 eingeschlossenen, mehrheitlich in Japan durchgeführten Studien zur Screeningkette wurden die Endpunkte Suizid und Depression (Ausprägung der Symptomatik und Prävalenz) untersucht. Für beide Endpunkte konnte aus diesen Studien kein Anhaltspunkt für den Nutzen eines Screenings auf Depression ermittelt werden.
Fazit: In der Gesamtbetrachtung ergibt sich für ein systematisches Screening auf Depression kein Anhaltspunkt für einen Nutzen oder Schaden.</t>
  </si>
  <si>
    <t>Diagnosestellung ist entsprechend aufwendig und erfordert viel Zeit zur Durchführung standardisierter Interviews beziehungsweise viel klinische Erfahrung, die dann die Durchführung eines freien Interviews erlaubt
Eine geringe psychotherapeutische Versorgungsdichte könnte dann dazu beitragen, dass für einen großen Teil der diagnostizierten Patientinnen und Patienten anfänglich ausschließlich eine medikamentöse Therapie als einzige Behandlungsoption zur Verfügung stehen würde.
Da im Rahmen der Einführung eines Screenings bei deutlich mehr Menschen als bisher eine Depression diagnostiziert würde, wäre dementsprechend vorab zu prüfen, wie deren angemessene Behandlung sichergestellt werden könnte. 
Systematische Übersichten zu häufig eingesetzten Screeningtests PHQ-2 und PHQ-9, CES-D und GDS-15 (geriatrische Depressionsskala) zeigen auf Basis der jeweiligen Standardtrennwerte eine Sensitivität zwischen 76 % und 92 % und eine Spezifität zwischen 70 % und 92 %.
Screeningtests für Depression sollten über eine hohe Sensitivität verfügen, da die Mortalität von Patientinnen und Patienten mit einer Depression durch Suizid erhöht ist [2]. Gleichzeitig sollte angesichts des Aufwands für die nachfolgenden Untersuchungen zur Überprüfung der Ergebnisse des Screeningtests auch die Spezifität nicht zu gering ausfallen. Das Ausmaß dieses Aufwands lässt sich über das Verhältnis der richtig-positiv getesteten zu den falsch-positiv getesteten Personen gut illustrieren. Für den PHQ-9 mit einer  Sensitivität von 76% und einer Spezifität von 92 % [12] liegt dieses Verhältnis bei ungefähr 1:2, wenn eine Prävalenz von 6 % zugrunde gelegt wird. Für jede richtig-positiv getestete Person müssen also ungefähr 2 falsch-positiv getestete Personen weiteren, aufwendigeren Untersuchungen (diagnostische Interviews) unterworfen werden. In der Screeningbevölkerung in Deutschland von 60 Millionen erwachsenen GKV-Versicherten beträfe dies – bei einer Teilnahmerate von 10 % – ungefähr 450 000 Personen. Bei diesem Beispiel handelt es sich – basierend auf der gegebenen diagnostischen Güte unterschiedlicher Screeningtests – um ein günstiges Beispiel. Weiterhin muss hinsichtlich der Abschätzung des potenziellen Nutzens eines Screenings auf Depression berücksichtigt werden, dass ein bestimmter Anteil an Personen mit einer Depression auch bereits ohne ein Screening identifiziert wird. Die Anzahl falsch-positiv getesteter Personen müsste demzufolge der Anzahl derjenigen Personen gegenübergestellt werden, die mit dem Screening zusätzlich als depressiv erkannt würden. Insgesamt erweist sich also der Aufwand für die nachfolgenden Untersuchungen zur Überprüfung der Ergebnisse des Screeningtests angesichts der gegebenen eher geringen diagnostischen Güte eingesetzter Fragebogen als sehr hoch. Darüber hinaus ist aktuell unklar, welche Konsequenzen für falsch-positiv Getestete aus dieser Situation resultieren (zum Beispiel Stigmatisierung und Ängste) beziehungsweise, ob es überhaupt entsprechende Konsequenzen gibt.</t>
  </si>
  <si>
    <t>This review was prepared to inform an updated recommendation by the USPSTF on the evidence related to screening test accuracy and benefits and harms of screening and counseling for unhealthy alcohol use in populations and settings relevant to US primary care.</t>
  </si>
  <si>
    <t>MEDLINE, PubMED (for publisher-supplied records only), PsycINFO, Cochrane Central Register of Controlled Trials
ClinicalTrials.gov was searched for ongoing trials</t>
  </si>
  <si>
    <t>1.1.2011 - 12.10.2017; 
surveillance until 1.8.2018</t>
  </si>
  <si>
    <t>For benefits and harms of screening (KQ1 and KQ3) and interventions (KQ4 and KQ5), randomized clinical trials were included, as were nonrandomized controlled intervention studies with an eligible control group (eg, usual care, minimal intervention, attention control) that reported an alcohol use outcome. A minimum of 6 months of follow-up was required to assess intervention benefits (KQ1 and KQ4), but there was no minimum requirement for harms (KQ3 and KQ5). For screening test accuracy (KQ2), studies of test accuracy reporting sensitivity and specificity compared with a structured or semistructured clinical interview, or computer-based versions of structured assessments, were included.
Screening test accuracy (KQ2) evidence was limited to screening instruments named in national-level recommendations related to screening for unhealthy alcohol use or that had evidence to support their use based on the previous review</t>
  </si>
  <si>
    <t>For studies of benefits or harms of unhealthy alcohol screening (KQ1 and KQ3) and screening test accuracy (KQ2), studies that were restricted to participants with unhealthy alcohol use were excluded.</t>
  </si>
  <si>
    <t>Summary tables of study, population, and intervention characteristics were created, along with forest plots of outcomes, to examine the size, consistency, and precision of effects.</t>
  </si>
  <si>
    <t>Included trials were critically appraised by 2 independent reviewers using criteria defined by the USPSTF and for test accuracy studies, supplemented with criteria from the Quality Assessment of Diagnostic Accuracy Studies 2 (QUADAS-2)</t>
  </si>
  <si>
    <t>NA (no studies on benefits and harms of screening were included)</t>
  </si>
  <si>
    <r>
      <rPr>
        <b/>
        <sz val="11"/>
        <color theme="1"/>
        <rFont val="Aptos Narrow"/>
        <family val="2"/>
        <scheme val="minor"/>
      </rPr>
      <t>Total</t>
    </r>
    <r>
      <rPr>
        <sz val="11"/>
        <color theme="1"/>
        <rFont val="Aptos Narrow"/>
        <family val="2"/>
        <scheme val="minor"/>
      </rPr>
      <t xml:space="preserve">: 113 studies
</t>
    </r>
    <r>
      <rPr>
        <b/>
        <sz val="11"/>
        <color theme="1"/>
        <rFont val="Aptos Narrow"/>
        <family val="2"/>
        <scheme val="minor"/>
      </rPr>
      <t>Benefits of screening</t>
    </r>
    <r>
      <rPr>
        <sz val="11"/>
        <color theme="1"/>
        <rFont val="Aptos Narrow"/>
        <family val="2"/>
        <scheme val="minor"/>
      </rPr>
      <t xml:space="preserve">: 0
</t>
    </r>
    <r>
      <rPr>
        <b/>
        <sz val="11"/>
        <color theme="1"/>
        <rFont val="Aptos Narrow"/>
        <family val="2"/>
        <scheme val="minor"/>
      </rPr>
      <t>Accuracy screening</t>
    </r>
    <r>
      <rPr>
        <sz val="11"/>
        <color theme="1"/>
        <rFont val="Aptos Narrow"/>
        <family val="2"/>
        <scheme val="minor"/>
      </rPr>
      <t xml:space="preserve">: 45 diagnostic accuracy studies
</t>
    </r>
    <r>
      <rPr>
        <b/>
        <sz val="11"/>
        <color theme="1"/>
        <rFont val="Aptos Narrow"/>
        <family val="2"/>
        <scheme val="minor"/>
      </rPr>
      <t>Harms of screening</t>
    </r>
    <r>
      <rPr>
        <sz val="11"/>
        <color theme="1"/>
        <rFont val="Aptos Narrow"/>
        <family val="2"/>
        <scheme val="minor"/>
      </rPr>
      <t xml:space="preserve">: 0
</t>
    </r>
    <r>
      <rPr>
        <b/>
        <sz val="11"/>
        <color theme="1"/>
        <rFont val="Aptos Narrow"/>
        <family val="2"/>
        <scheme val="minor"/>
      </rPr>
      <t>Benefits of intervention</t>
    </r>
    <r>
      <rPr>
        <sz val="11"/>
        <color theme="1"/>
        <rFont val="Aptos Narrow"/>
        <family val="2"/>
        <scheme val="minor"/>
      </rPr>
      <t xml:space="preserve">: 68 RCTs
</t>
    </r>
    <r>
      <rPr>
        <b/>
        <sz val="11"/>
        <color theme="1"/>
        <rFont val="Aptos Narrow"/>
        <family val="2"/>
        <scheme val="minor"/>
      </rPr>
      <t>Harms of intervention</t>
    </r>
    <r>
      <rPr>
        <sz val="11"/>
        <color theme="1"/>
        <rFont val="Aptos Narrow"/>
        <family val="2"/>
        <scheme val="minor"/>
      </rPr>
      <t>: 6 RCTs</t>
    </r>
  </si>
  <si>
    <r>
      <rPr>
        <b/>
        <sz val="11"/>
        <color theme="1"/>
        <rFont val="Aptos Narrow"/>
        <family val="2"/>
        <scheme val="minor"/>
      </rPr>
      <t>Behavioral outcomes:</t>
    </r>
    <r>
      <rPr>
        <sz val="11"/>
        <color theme="1"/>
        <rFont val="Aptos Narrow"/>
        <family val="2"/>
        <scheme val="minor"/>
      </rPr>
      <t xml:space="preserve"> Frequency and/or quantity of alcohol use Other risky behaviors
</t>
    </r>
    <r>
      <rPr>
        <b/>
        <sz val="11"/>
        <color theme="1"/>
        <rFont val="Aptos Narrow"/>
        <family val="2"/>
        <scheme val="minor"/>
      </rPr>
      <t xml:space="preserve">Health and related outcomes: </t>
    </r>
    <r>
      <rPr>
        <sz val="11"/>
        <color theme="1"/>
        <rFont val="Aptos Narrow"/>
        <family val="2"/>
        <scheme val="minor"/>
      </rPr>
      <t>Morbidity, mortality, social or legal outcomes</t>
    </r>
  </si>
  <si>
    <t>No studies on benefits and harms of screening were included</t>
  </si>
  <si>
    <t xml:space="preserve">No studies on benefits and harms of screening were included
</t>
  </si>
  <si>
    <t>No evidence was found for screening programs to reduce unhealthy alcohol use or improve health, compared with usual care without screening. Multiple screening instruments are available that can detect unhealthy alcohol use with reasonable accuracy and that require 1 or 2 minutes to administer.
Among adults, screening instruments feasible for use in primary care are available that can effectively identify people with unhealthy alcohol use, and counseling interventions in those who screen positive are associated with reductions in unhealthy alcohol use. There was no evidence that these interventions have unintended harmful effects.</t>
  </si>
  <si>
    <t>This pattern supports the use of a brief screener to identify excess use, followed by assessment with a more detailed instrument with greater specificity (eg, the AUDIT), as is currently done in some health care systems.</t>
  </si>
  <si>
    <r>
      <t xml:space="preserve">A variety of 1- and 2-item screening tests were used in the included studies, as well as the AUDIT, AUDIT-C, and ASSIST. 
</t>
    </r>
    <r>
      <rPr>
        <b/>
        <sz val="11"/>
        <color theme="1"/>
        <rFont val="Aptos Narrow"/>
        <family val="2"/>
        <scheme val="minor"/>
      </rPr>
      <t>KQ2: Screening accuracy</t>
    </r>
    <r>
      <rPr>
        <sz val="11"/>
        <color theme="1"/>
        <rFont val="Aptos Narrow"/>
        <family val="2"/>
        <scheme val="minor"/>
      </rPr>
      <t xml:space="preserve"> : 45 studies (diagnostic accuracy), n=277 881
</t>
    </r>
    <r>
      <rPr>
        <u/>
        <sz val="11"/>
        <color theme="1"/>
        <rFont val="Aptos Narrow"/>
        <family val="2"/>
        <scheme val="minor"/>
      </rPr>
      <t>Summary of findings</t>
    </r>
    <r>
      <rPr>
        <sz val="11"/>
        <color theme="1"/>
        <rFont val="Aptos Narrow"/>
        <family val="2"/>
        <scheme val="minor"/>
      </rPr>
      <t xml:space="preserve">: For adults, brief (1-3 items) screeners commonly reported sensitivity and specificity between 0.70 and 0.85, typically having better sensitivity than the full AUDIT for identifying the full spectrum of unhealthy use; however, the AUDIT tended to have higher specificity, particularly at the standard cutoff of ≥8. Evidence supports the use of brief instruments as initial screeners, where high sensitivity and lower specificity would be desirable, followed by use of a longer instrument, such as the AUDIT, with greater specificity.
</t>
    </r>
    <r>
      <rPr>
        <u/>
        <sz val="11"/>
        <color theme="1"/>
        <rFont val="Aptos Narrow"/>
        <family val="2"/>
        <scheme val="minor"/>
      </rPr>
      <t>Consistency and precision</t>
    </r>
    <r>
      <rPr>
        <sz val="11"/>
        <color theme="1"/>
        <rFont val="Aptos Narrow"/>
        <family val="2"/>
        <scheme val="minor"/>
      </rPr>
      <t xml:space="preserve">: reasonably consistent, reasonably precise
</t>
    </r>
    <r>
      <rPr>
        <u/>
        <sz val="11"/>
        <color theme="1"/>
        <rFont val="Aptos Narrow"/>
        <family val="2"/>
        <scheme val="minor"/>
      </rPr>
      <t>Limitations</t>
    </r>
    <r>
      <rPr>
        <sz val="11"/>
        <color theme="1"/>
        <rFont val="Aptos Narrow"/>
        <family val="2"/>
        <scheme val="minor"/>
      </rPr>
      <t xml:space="preserve">: Information around the administration of the screening test and reference standard (order of tests, blinding of interviewer to the results of the index test while administering the reference standard) often not well reported; no reporting bias suspected
</t>
    </r>
    <r>
      <rPr>
        <u/>
        <sz val="11"/>
        <color theme="1"/>
        <rFont val="Aptos Narrow"/>
        <family val="2"/>
        <scheme val="minor"/>
      </rPr>
      <t>Strength of evidence</t>
    </r>
    <r>
      <rPr>
        <sz val="11"/>
        <color theme="1"/>
        <rFont val="Aptos Narrow"/>
        <family val="2"/>
        <scheme val="minor"/>
      </rPr>
      <t xml:space="preserve">: high
</t>
    </r>
    <r>
      <rPr>
        <u/>
        <sz val="11"/>
        <color theme="1"/>
        <rFont val="Aptos Narrow"/>
        <family val="2"/>
        <scheme val="minor"/>
      </rPr>
      <t>Applicability</t>
    </r>
    <r>
      <rPr>
        <sz val="11"/>
        <color theme="1"/>
        <rFont val="Aptos Narrow"/>
        <family val="2"/>
        <scheme val="minor"/>
      </rPr>
      <t>: Many in US primary care, including studies covering both general
populations and targeted subgroup with comorbidities and in different types of settings (eg, including the VA and Indian Health Service). US-based studies outside of primary care included epidemiologic surveys with sampling to be representative of the US population, with oversampling of racial/ethnic minorities in some cases. Young adult studies primarily in college settings.</t>
    </r>
  </si>
  <si>
    <t>Given the relatively brief time required for follow-up questions after a positive screen to confirm the presence of unhealthy alcohol use and determine its extent (if present), clinicians may prioritize sensitivity over specificity for the initial screening and may consider calibrating the optimal cutoff for their setting.</t>
  </si>
  <si>
    <t xml:space="preserve">Exclude adolescent studies? Only applies to accuracy and treatment questions. </t>
  </si>
  <si>
    <r>
      <t xml:space="preserve">The purpose of this systematic review is to evaluate evidence on the </t>
    </r>
    <r>
      <rPr>
        <b/>
        <sz val="11"/>
        <color theme="1"/>
        <rFont val="Aptos Narrow"/>
        <family val="2"/>
        <scheme val="minor"/>
      </rPr>
      <t>effectiveness of screening</t>
    </r>
    <r>
      <rPr>
        <sz val="11"/>
        <color theme="1"/>
        <rFont val="Aptos Narrow"/>
        <family val="2"/>
        <scheme val="minor"/>
      </rPr>
      <t xml:space="preserve"> for anxiety disorders in improving symptoms, function, and quality of life in adolescent girls and adult women, including those who are pregnant or postpartum; the harms of screening; the </t>
    </r>
    <r>
      <rPr>
        <b/>
        <sz val="11"/>
        <color theme="1"/>
        <rFont val="Aptos Narrow"/>
        <family val="2"/>
        <scheme val="minor"/>
      </rPr>
      <t>accuracy of screening instruments; and the effectiveness and harms of treatment.</t>
    </r>
  </si>
  <si>
    <t>Ovid MEDLINE, the Cochrane Central Register of Controlled Trials, the Cochrane Database of Systematic Reviews, and Health and Psychosocial Instruments</t>
  </si>
  <si>
    <t>1.1.1996 - 4.11.2019</t>
  </si>
  <si>
    <r>
      <t xml:space="preserve">For key questions, eligible studies included RCTs, large (&gt;100 participants) prospective cohort studies, diagnostic accuracy studies, and systematic reviews that enrolled predominantly adolescent girls or adult women (&gt;50% female participants) </t>
    </r>
    <r>
      <rPr>
        <b/>
        <sz val="11"/>
        <color theme="1"/>
        <rFont val="Aptos Narrow"/>
        <family val="2"/>
        <scheme val="minor"/>
      </rPr>
      <t xml:space="preserve">not currently diagnosed with anxiety disorders </t>
    </r>
    <r>
      <rPr>
        <sz val="11"/>
        <color theme="1"/>
        <rFont val="Aptos Narrow"/>
        <family val="2"/>
        <scheme val="minor"/>
      </rPr>
      <t>and provided data relevant to any of the questions. We selected studies that used screening methods applicable to primary care settings in the United States, such as brief self-report or clinician-administered questionnaires. Although only methods relevant to primary care were included, they may have been developed in other settings. Findings related to specific population groups were included when available. For questions about effectiveness, we considered studies comparing screening with usual care that reported clinical outcomes, such as symptoms, function, or quality of life (days of disability, limitations in activity, absences, or other outcomes). For diagnostic accuracy of screening instruments, we included studies that reported measures of test performance, such as area under the receiver-operating characteristic (AUROC) curve (also known as the c-statistic), sensitivity and specificity, or likelihood ratios. In general, an AUROC above 0.80 indicates high diagnostic accuracy, 0.70 to 0.80 indicates good diagnostic accuracy, 0.60 to 0.70 indicates sufficient diagnostic accuracy, and less than 0.60 indicates that the test may not be clinically useful (13). Potential harms of screening included false-positive or false-negative results, anxiety, distress, and other adverse events affecting quality of life. For questions on treatment effectiveness and harms, systematic reviews of recently published RCTs relevant to current treatment in the United States were included rather than replicating this work. Trials in the included systematic reviews compared active treatment with a placebo, no treatment, waitlist control, or usual care. Treatment effectiveness outcomes included clinical response, reduction in anxiety symptoms, improvement in scores on validated scales, and quality-of-life measures. Several adverse effect outcomes were included.</t>
    </r>
  </si>
  <si>
    <t>Evidence tables of study characteristics and results were developed and findings were summarized findings qualitatively. Studies of screening methods were too heterogeneous for statistical meta-analysis. The overall strength of evidence and applicability of each question was graded high, moderate, low, or insufficient using criteria from the Agency for Healthcare Research and Quality Effective Health Care Program (16). Grading of evidence and applicability was initially assessed by 1 investigator and then reviewed by all investigators for consensus.</t>
  </si>
  <si>
    <t>Investigators applied critical appraisal criteria to independently dual-rate the quality and applicability of individual studies and systematic reviews as good,
fair, or poor using predefined criteria</t>
  </si>
  <si>
    <r>
      <rPr>
        <b/>
        <sz val="11"/>
        <color theme="1"/>
        <rFont val="Aptos Narrow"/>
        <family val="2"/>
        <scheme val="minor"/>
      </rPr>
      <t>Effectiveness/harms of screening</t>
    </r>
    <r>
      <rPr>
        <sz val="11"/>
        <color theme="1"/>
        <rFont val="Aptos Narrow"/>
        <family val="2"/>
        <scheme val="minor"/>
      </rPr>
      <t xml:space="preserve">: 0
</t>
    </r>
    <r>
      <rPr>
        <b/>
        <sz val="11"/>
        <color theme="1"/>
        <rFont val="Aptos Narrow"/>
        <family val="2"/>
        <scheme val="minor"/>
      </rPr>
      <t>Accuracy screening</t>
    </r>
    <r>
      <rPr>
        <sz val="11"/>
        <color theme="1"/>
        <rFont val="Aptos Narrow"/>
        <family val="2"/>
        <scheme val="minor"/>
      </rPr>
      <t xml:space="preserve">: 33 studies, 2 systematic reviews (with a total of 171 studies)
</t>
    </r>
    <r>
      <rPr>
        <b/>
        <sz val="11"/>
        <color theme="1"/>
        <rFont val="Aptos Narrow"/>
        <family val="2"/>
        <scheme val="minor"/>
      </rPr>
      <t>Effectiveness of treatment</t>
    </r>
    <r>
      <rPr>
        <sz val="11"/>
        <color theme="1"/>
        <rFont val="Aptos Narrow"/>
        <family val="2"/>
        <scheme val="minor"/>
      </rPr>
      <t xml:space="preserve">: 
CBT: 5 SRs (246 RCTs)
Medication: 3 SRs (126 RCTs) 
</t>
    </r>
    <r>
      <rPr>
        <b/>
        <sz val="11"/>
        <color theme="1"/>
        <rFont val="Aptos Narrow"/>
        <family val="2"/>
        <scheme val="minor"/>
      </rPr>
      <t>Harms of treatment</t>
    </r>
    <r>
      <rPr>
        <sz val="11"/>
        <color theme="1"/>
        <rFont val="Aptos Narrow"/>
        <family val="2"/>
        <scheme val="minor"/>
      </rPr>
      <t>:
CBT: 1 SR (25 RCTs)
Medication: 3 SRs (106 RCTs)</t>
    </r>
  </si>
  <si>
    <t>None for effectiveness of screening. 
For other key questions population divided into general adult population, older adults and pregnant and postpatum women</t>
  </si>
  <si>
    <t>NA</t>
  </si>
  <si>
    <t xml:space="preserve">Effectiveness of screening: clinical outcomes such as symptoms, function, or quality of life (days of disability, limitations in activity, absences, or other outcomes).
Harms of screening:  false-positive or false-negative results, anxiety, distress, and other adverse events affecting quality of life.
</t>
  </si>
  <si>
    <t xml:space="preserve">In conclusion, studies support a strong evidence base of moderate to highly accurate instruments for screening for anxiety that are applicable to clinical practices serving adolescent girls and adult women, including pregnant or postpartum women. Brief instruments with as few as 2 questions are as accurate as longer instruments and are particularly suitable for routine screening in primary care settings. Once identified, women with anxiety may benefit from CBT with or without pharmacologic therapies, depending on severity of symptoms and preferences. Antianxiety medications, such as SSRIs and SNRIs, have proven effectiveness in RCTs, are widely used, are generally well tolerated, and are also effective for depression, which often accompanies anxiety or can develop subsequently. Although trials of the overall effectiveness of screening for anxiety
disorders are lacking, studies of the accuracy of screening methods and effectiveness and harms of treatment provide evidence supporting essential steps in the clinical pathway.
</t>
  </si>
  <si>
    <r>
      <rPr>
        <b/>
        <sz val="11"/>
        <color theme="1"/>
        <rFont val="Aptos Narrow"/>
        <family val="2"/>
        <scheme val="minor"/>
      </rPr>
      <t>KQ 2a. Accuracy of screening methods</t>
    </r>
    <r>
      <rPr>
        <sz val="11"/>
        <color theme="1"/>
        <rFont val="Aptos Narrow"/>
        <family val="2"/>
        <scheme val="minor"/>
      </rPr>
      <t xml:space="preserve">: 33 studies and 2 systematic reviews; 171 studies total of 27 instruments and their variations (n = 112 574)
</t>
    </r>
    <r>
      <rPr>
        <u/>
        <sz val="11"/>
        <color theme="1"/>
        <rFont val="Aptos Narrow"/>
        <family val="2"/>
        <scheme val="minor"/>
      </rPr>
      <t>Summary of findings</t>
    </r>
    <r>
      <rPr>
        <sz val="11"/>
        <color theme="1"/>
        <rFont val="Aptos Narrow"/>
        <family val="2"/>
        <scheme val="minor"/>
      </rPr>
      <t xml:space="preserve">: Accuracy varied by method; several methods have moderate to high discriminatory accuracy in identifying anxiety in adolescents, adults, pregnant and postpartum women, and older adults in
primary care and maternity populations.
</t>
    </r>
    <r>
      <rPr>
        <u/>
        <sz val="11"/>
        <color theme="1"/>
        <rFont val="Aptos Narrow"/>
        <family val="2"/>
        <scheme val="minor"/>
      </rPr>
      <t>Limitations</t>
    </r>
    <r>
      <rPr>
        <sz val="11"/>
        <color theme="1"/>
        <rFont val="Aptos Narrow"/>
        <family val="2"/>
        <scheme val="minor"/>
      </rPr>
      <t xml:space="preserve">: Studies varied in size, reference standards, and populations.
</t>
    </r>
    <r>
      <rPr>
        <u/>
        <sz val="11"/>
        <color theme="1"/>
        <rFont val="Aptos Narrow"/>
        <family val="2"/>
        <scheme val="minor"/>
      </rPr>
      <t>Strength of evidence</t>
    </r>
    <r>
      <rPr>
        <sz val="11"/>
        <color theme="1"/>
        <rFont val="Aptos Narrow"/>
        <family val="2"/>
        <scheme val="minor"/>
      </rPr>
      <t xml:space="preserve">: high
</t>
    </r>
    <r>
      <rPr>
        <u/>
        <sz val="11"/>
        <color theme="1"/>
        <rFont val="Aptos Narrow"/>
        <family val="2"/>
        <scheme val="minor"/>
      </rPr>
      <t>Overall applicability</t>
    </r>
    <r>
      <rPr>
        <sz val="11"/>
        <color theme="1"/>
        <rFont val="Aptos Narrow"/>
        <family val="2"/>
        <scheme val="minor"/>
      </rPr>
      <t>: moderate</t>
    </r>
  </si>
  <si>
    <t xml:space="preserve">optimal intervall unknown,  clinical judgment should be used to determine screening frequency. Clinicians should consider screening women who have not been recently screened. </t>
  </si>
  <si>
    <r>
      <rPr>
        <b/>
        <sz val="11"/>
        <color theme="1"/>
        <rFont val="Aptos Narrow"/>
        <family val="2"/>
        <scheme val="minor"/>
      </rPr>
      <t>WPSI Recommendation statement_Gregory, 2020 (excluded due to missing grades of recommendation)</t>
    </r>
    <r>
      <rPr>
        <sz val="11"/>
        <color theme="1"/>
        <rFont val="Aptos Narrow"/>
        <family val="2"/>
        <scheme val="minor"/>
      </rPr>
      <t xml:space="preserve">
The WPSI recommends screening for anxiety in adolescent and adult women aged 13 years or older, including pregnant and postpartum women.
Implementation
The WPSI provides additional recommendations about implementation. Clinicians may consider screening for anxiety in conjunction with screening for depression, which is already recommended by the USPSTF, because of the frequent co-occurrence of anxiety and depressive disorders. Validated instruments that screen for both disorders simultaneously may be clinically efficient in practice settings and can be given via a written or touchscreen method in a waiting area or by a clinician during an interview.
When screening suggests the presence of anxiety, further evaluation is necessary to establish a clinical diagnosis and determine appropriate treatment. Screening should ideally be implemented in conjunction with collaborative and team-based approaches for effective treatment and appropriate follow-up.
In a previous recommendation adopted by the Health Resources and Services Administration, the WPSI recommended that women receive at least 1 preventive health care visit each year beginning in adolescence and continuing across the lifespan (80). The primary purpose of this visit is the delivery and coordination of recommended preventive services, as determined by age and risk factors. This preventive health visit could be an opportunity to screen for anxiety, potentially by including screening questions on an intake form or in a check-in process.</t>
    </r>
  </si>
  <si>
    <r>
      <t xml:space="preserve">Screening for Unhealthy </t>
    </r>
    <r>
      <rPr>
        <b/>
        <sz val="11"/>
        <color theme="1"/>
        <rFont val="Aptos Narrow"/>
        <family val="2"/>
        <scheme val="minor"/>
      </rPr>
      <t>Drug Use</t>
    </r>
    <r>
      <rPr>
        <sz val="11"/>
        <color theme="1"/>
        <rFont val="Aptos Narrow"/>
        <family val="2"/>
        <scheme val="minor"/>
      </rPr>
      <t>: Updated Evidence Report and Systematic Review for the US Preventive Services Task Force</t>
    </r>
  </si>
  <si>
    <r>
      <t xml:space="preserve">In 2008, the US Preventive Services Task Force (USPSTF) concluded that there was insufficient evidence to recommend for or against screening adolescents and adults, including pregnant women, for illicit drug use (I statement). </t>
    </r>
    <r>
      <rPr>
        <b/>
        <sz val="11"/>
        <color theme="1"/>
        <rFont val="Aptos Narrow"/>
        <family val="2"/>
        <scheme val="minor"/>
      </rPr>
      <t>The objective of this review was to inform an updated recommendation by the USPSTF.</t>
    </r>
  </si>
  <si>
    <t>MEDLINE, PubMed, PsycINFO, Cochrane Central Register of Controlled Trials (CENTRAL), Cochrane Database of Systematic Reviews, EMBASE
ClinicalTrials.gov, WHO International Clinical Trials Registry Platform for ongoing trials</t>
  </si>
  <si>
    <t>KQs 1-3: 
1.1.1998 - 7.6. 2018,
KQs 4-7:
from database inception - 18.9.2018</t>
  </si>
  <si>
    <t>For all KQs, studies among adolescents (defined as persons aged 12 to 17 years) and adults were included, including pregnant adolescents and adults. Studies screening for any illicit psychoactive or nonmedical pharmaceutical drug use were included, as were interventions targeting use of opioids, stimulants (eg, cocaine, methamphetamines), cannabis, or mixed drug use. For KQ1 and KQ3, randomized clinical trials or nonrandomized controlled intervention studies that compared individuals who received screening with those who received no screening or usual care were included. For KQ2, studies reporting sensitivity and specificity (or data to calculate) of a screening instrument to detect unhealthy drug use (including any drug use and drug use disorders) compared with a structured or semistructured clinical interview or biological samples were included.
Eligible screening instruments included brief standardized instruments or a set of questions that screened directly for drug use or drug use risk or those that indirectly screened for drug use with questions regarding alcohol use or other risky behaviors.</t>
  </si>
  <si>
    <t>Case-control studies were excluded
Studies evaluating the accuracy of biological drug screening tests (eg, urine samples) were not included.
In accordance with the USPSTF Procedure Manual, studies rated as poor quality because of serious methodological shortcomings were excluded</t>
  </si>
  <si>
    <t>Summary tables of study, population, screening, and intervention characteristics, as well as outcomes for each KQ, were created according to the type of screening instrument or intervention. The data for screening accuracy did not allow for quantitative pooling given the heterogeneity in instruments, reference conditions, and cutoffs included, so synthesis was qualitative.</t>
  </si>
  <si>
    <t>quality rating of “good,” “fair,” or “poor” according to the USPSTF study design–specific criteria</t>
  </si>
  <si>
    <r>
      <rPr>
        <b/>
        <sz val="11"/>
        <color theme="1"/>
        <rFont val="Aptos Narrow"/>
        <family val="2"/>
        <scheme val="minor"/>
      </rPr>
      <t>Total</t>
    </r>
    <r>
      <rPr>
        <sz val="11"/>
        <color theme="1"/>
        <rFont val="Aptos Narrow"/>
        <family val="2"/>
        <scheme val="minor"/>
      </rPr>
      <t xml:space="preserve">: 99 studies 
</t>
    </r>
    <r>
      <rPr>
        <b/>
        <sz val="11"/>
        <color theme="1"/>
        <rFont val="Aptos Narrow"/>
        <family val="2"/>
        <scheme val="minor"/>
      </rPr>
      <t>Benefits of screening</t>
    </r>
    <r>
      <rPr>
        <sz val="11"/>
        <color theme="1"/>
        <rFont val="Aptos Narrow"/>
        <family val="2"/>
        <scheme val="minor"/>
      </rPr>
      <t xml:space="preserve">: 0
</t>
    </r>
    <r>
      <rPr>
        <b/>
        <sz val="11"/>
        <color theme="1"/>
        <rFont val="Aptos Narrow"/>
        <family val="2"/>
        <scheme val="minor"/>
      </rPr>
      <t>Accuracy of screening</t>
    </r>
    <r>
      <rPr>
        <sz val="11"/>
        <color theme="1"/>
        <rFont val="Aptos Narrow"/>
        <family val="2"/>
        <scheme val="minor"/>
      </rPr>
      <t xml:space="preserve">: 28 
(11 studies with adolescents age 12-17;
12 studies with adults;
5 studies with pregnant/postpartum)
</t>
    </r>
    <r>
      <rPr>
        <b/>
        <sz val="11"/>
        <color theme="1"/>
        <rFont val="Aptos Narrow"/>
        <family val="2"/>
        <scheme val="minor"/>
      </rPr>
      <t>Harms of screening</t>
    </r>
    <r>
      <rPr>
        <sz val="11"/>
        <color theme="1"/>
        <rFont val="Aptos Narrow"/>
        <family val="2"/>
        <scheme val="minor"/>
      </rPr>
      <t xml:space="preserve">: 0
</t>
    </r>
    <r>
      <rPr>
        <b/>
        <sz val="11"/>
        <color theme="1"/>
        <rFont val="Aptos Narrow"/>
        <family val="2"/>
        <scheme val="minor"/>
      </rPr>
      <t>Benefits of interventions:</t>
    </r>
    <r>
      <rPr>
        <sz val="11"/>
        <color theme="1"/>
        <rFont val="Aptos Narrow"/>
        <family val="2"/>
        <scheme val="minor"/>
      </rPr>
      <t xml:space="preserve">
Psychosocial interventions: 52
Pharmacological: 20
</t>
    </r>
    <r>
      <rPr>
        <b/>
        <sz val="11"/>
        <color theme="1"/>
        <rFont val="Aptos Narrow"/>
        <family val="2"/>
        <scheme val="minor"/>
      </rPr>
      <t xml:space="preserve">Harms of interventions: 
</t>
    </r>
    <r>
      <rPr>
        <sz val="11"/>
        <color theme="1"/>
        <rFont val="Aptos Narrow"/>
        <family val="2"/>
        <scheme val="minor"/>
      </rPr>
      <t>Psychological interventions: 4
Pharmacological: 15</t>
    </r>
  </si>
  <si>
    <t>Outcomes were drug use (ie, abstinence, frequency and/or quantity of drug use, severity of drug use disorder), clinical outcomes (ie, all-cause mortality, drug-related mortality and morbidity, obstetrical/perinatal/neonatal outcomes, quality of life), other drug-related consequences (ie, legal problems, social and family relations, employment, school/educational outcomes), and harms, including serious adverse events such as death and adverse events resulting in hospitalizations or study withdrawal reported at least 3 months after baseline measurement. Retention in substance use treatment was also an outcome for pharmacological therapy.</t>
  </si>
  <si>
    <r>
      <t>Several screening instruments with acceptable sensitivity and specificity are available to screen for drug use,</t>
    </r>
    <r>
      <rPr>
        <b/>
        <sz val="11"/>
        <color theme="1"/>
        <rFont val="Aptos Narrow"/>
        <family val="2"/>
        <scheme val="minor"/>
      </rPr>
      <t xml:space="preserve"> although there is no evidence on the benefits or harms of screening.</t>
    </r>
    <r>
      <rPr>
        <sz val="11"/>
        <color theme="1"/>
        <rFont val="Aptos Narrow"/>
        <family val="2"/>
        <scheme val="minor"/>
      </rPr>
      <t xml:space="preserve"> Pharmacotherapy and psychosocial interventions are effective at improving drug use outcomes, but evidence of effectiveness remains primarily derived from trials conducted in treatment-seeking populations.
Based on interventions results: 
Effects were generally greater in treatment-seeking populations than in screen-detected populations, stronger for cannabis use than other drug use outcomes, stronger for shorter-term (3- to 4-month) than longer-term (6- to 12-month) outcomes, and stronger for more intensive interventions vs brief interventions.</t>
    </r>
  </si>
  <si>
    <r>
      <t xml:space="preserve">Substance Use Brief Screen; the Tobacco, Alcohol, Prescription Medication, and Other Substance Use tool; and the Drug Abuse Screening Test (10 items), can detect unhealthy drug use with reasonable accuracy.
</t>
    </r>
    <r>
      <rPr>
        <b/>
        <sz val="11"/>
        <color theme="1"/>
        <rFont val="Aptos Narrow"/>
        <family val="2"/>
        <scheme val="minor"/>
      </rPr>
      <t>KQ2: Screening accuracy</t>
    </r>
    <r>
      <rPr>
        <sz val="11"/>
        <color theme="1"/>
        <rFont val="Aptos Narrow"/>
        <family val="2"/>
        <scheme val="minor"/>
      </rPr>
      <t xml:space="preserve">: 28 observational studies (n=65 720)
</t>
    </r>
    <r>
      <rPr>
        <u/>
        <sz val="11"/>
        <color theme="1"/>
        <rFont val="Aptos Narrow"/>
        <family val="2"/>
        <scheme val="minor"/>
      </rPr>
      <t>Summary of findings</t>
    </r>
    <r>
      <rPr>
        <sz val="11"/>
        <color theme="1"/>
        <rFont val="Aptos Narrow"/>
        <family val="2"/>
        <scheme val="minor"/>
      </rPr>
      <t xml:space="preserve">: Thirty different screening tools evaluated, including brief frequency-based tools, risk assessment tools, and indirect screeners.
Among adults, sensitivity of frequency-based and risk assessment tools for detecting unhealthy use of “any drug” ranged from 0.71 to 0.94 (95% CI, 0.62 to 0.97) and specificity ranged from 0.87 to 0.97 (95% CI, 0.83 to 0.98).
Instruments were less accurate in detecting unhealthy use of prescription opioids or sedatives then other specific drugs, especially cannabis; sensitivity and specificity of frequency-based and risk assessment tools for detecting any prenatal drug use (not including alcohol) was lower than the estimates found for nonpregnant adults and ranged from 0.37 to 0.76 (95% CI, 0.24 to 0.86) and from 0.68 to 0.83 (95% CI, 0.55 to 0.91).
</t>
    </r>
    <r>
      <rPr>
        <u/>
        <sz val="11"/>
        <color theme="1"/>
        <rFont val="Aptos Narrow"/>
        <family val="2"/>
        <scheme val="minor"/>
      </rPr>
      <t>Consistency and precision</t>
    </r>
    <r>
      <rPr>
        <sz val="11"/>
        <color theme="1"/>
        <rFont val="Aptos Narrow"/>
        <family val="2"/>
        <scheme val="minor"/>
      </rPr>
      <t xml:space="preserve">: reasonably consistent and imprecise
</t>
    </r>
    <r>
      <rPr>
        <u/>
        <sz val="11"/>
        <color theme="1"/>
        <rFont val="Aptos Narrow"/>
        <family val="2"/>
        <scheme val="minor"/>
      </rPr>
      <t>Other limitations</t>
    </r>
    <r>
      <rPr>
        <sz val="11"/>
        <color theme="1"/>
        <rFont val="Aptos Narrow"/>
        <family val="2"/>
        <scheme val="minor"/>
      </rPr>
      <t xml:space="preserve">: Each instrument was not
evaluated in more than 1 or 2 studies; No studies restricted inclusion to young adults specifically (the age group with the highest prevalence of use); Low prevalence of some drugs makes it difficult to determine if the screening tools are accurate for those substance; Few studies included biologic confirmation of drug use; Few studies among pregnant persons using brief screeners.
</t>
    </r>
    <r>
      <rPr>
        <u/>
        <sz val="11"/>
        <color theme="1"/>
        <rFont val="Aptos Narrow"/>
        <family val="2"/>
        <scheme val="minor"/>
      </rPr>
      <t>Strength of evidence</t>
    </r>
    <r>
      <rPr>
        <sz val="11"/>
        <color theme="1"/>
        <rFont val="Aptos Narrow"/>
        <family val="2"/>
        <scheme val="minor"/>
      </rPr>
      <t xml:space="preserve">: low
</t>
    </r>
    <r>
      <rPr>
        <u/>
        <sz val="11"/>
        <color theme="1"/>
        <rFont val="Aptos Narrow"/>
        <family val="2"/>
        <scheme val="minor"/>
      </rPr>
      <t>Applicability</t>
    </r>
    <r>
      <rPr>
        <sz val="11"/>
        <color theme="1"/>
        <rFont val="Aptos Narrow"/>
        <family val="2"/>
        <scheme val="minor"/>
      </rPr>
      <t>:  Most studies conducted in US-based primary care population, although included studies represented samples with generally higher prevalence of drug use and drug use disorders than US national estimates; Higher representation of nonwhite and low
SES participants.</t>
    </r>
  </si>
  <si>
    <t>In patients who screen positive, further assessment to define patients’ risk level may help determine the appropriateness for treatment, such as the procedure recommended by the National Institute on Drug Abuse.</t>
  </si>
  <si>
    <t>US, Canada</t>
  </si>
  <si>
    <t>The objective of the present systematic review was to determine whether the USPSTF depression screening guideline is supported by evidence that depression screening improves depression outcomes in primary care.</t>
  </si>
  <si>
    <t>MEDLINE; related citation search on PubMed; ClinicalTrials.gov trial registry; World Health Organization International Clinical Trials Registry Platform</t>
  </si>
  <si>
    <t>None specified</t>
  </si>
  <si>
    <t>Eligible RCTs had to use a depression screening tool with a defined cut-off score to make decisions regarding further assessment or treatment of depression. In addition, patient eligibility and randomization had to occur prior to administering the screening test; patients with a recent diagnosis of depression and patients being treated for depression close to the time of trial enrollment had to have been excluded from the trial; and similar depression management resources had to have been available to patients identified as depressed in both trial arms. We included RCTs that compared depression symptom outcomes or, if not available, number of cases post-screening, but not RCTs that only reported rates of depression recognition or treatment.</t>
  </si>
  <si>
    <t>Since we did not identify any trials that met all three criteria necessary for tests of depression screening, synthesis of outcome data on the effect of depression screening was not possible. Instead, we reported the results of our evaluation to determine if RCTs from the USPSTF and Cochrane reviews or the updated search fulfilled the three criteria.</t>
  </si>
  <si>
    <t>We did not conduct an assessment of trial quality or risk of bias because no trials met criteria to be considered a test of depression screening.</t>
  </si>
  <si>
    <r>
      <t xml:space="preserve">The main finding of this systematic review was that no RCTs have compared depression outcomes between patients randomized to be screened versus not screened for depression in trials that met the necessary criteria: determined eligibility and randomized patients prior to screening; excluded patients already known to have depression or already being treated for depression; and provided similar depression management options to patients identified as depressed via screening or via other methods in the comparison group.
Over-diagnosis and over-treatment of depression are common in community and primary care settings in the US [66-68], and there is a real risk that depression screening could exacerbate this problem without contributing to better mental health. We hope that the USPSTF will re-evaluate evidence on depression screening, applying the three basic criteria that we have used in this review. Before screening for depression is recommended, there should be evidence of improved depression outcomes from well-conducted depression RCTs that are directly relevant to the question of screening.
</t>
    </r>
    <r>
      <rPr>
        <sz val="11"/>
        <color rgb="FFFF0000"/>
        <rFont val="Aptos Narrow"/>
        <family val="2"/>
        <scheme val="minor"/>
      </rPr>
      <t>Although our findings show that there is not enough evidence to recommend that healthcare practitioners use screening to attempt to identify patients who may have depression, depression is a disabling condition with a
major impact on quality of life. Thus, clinicians should be aware of signs that depression may be present, such as low mood, loss of interest in activities, insomnia and fatigue [10]. Healthcare practitioners should be particularly vigilant among patients who may be at high risk of depression, including patients with a chronic medical condition, a past history of depression, a pattern of unexplained somatic symptoms and frequent use of medical services, or substance abuse [9,10,32,65].</t>
    </r>
  </si>
  <si>
    <t xml:space="preserve">Reassessment of 11 RCTs that are included in the USPSTF 2009 review, or two Cochrane reviews. None of the RCTs fulfilled the eligibility criteria of the current article. </t>
  </si>
  <si>
    <t>Methods for grading of recommendations</t>
  </si>
  <si>
    <t>Target population</t>
  </si>
  <si>
    <t>Recommendation_screening</t>
  </si>
  <si>
    <t>Recommendation_Strength</t>
  </si>
  <si>
    <t>Recommendation_description</t>
  </si>
  <si>
    <t>Benefits</t>
  </si>
  <si>
    <t>Risk</t>
  </si>
  <si>
    <t>Tool used</t>
  </si>
  <si>
    <t>Pathway</t>
  </si>
  <si>
    <t xml:space="preserve">Verbesserung der Versorgung von Patient*innen in Deutschland, z.B. Verbesserung der Diagnostik, Stärkung der Kommunikation, verstärkte Berücksichtigung von psychischer und somatischer Komorbidität, verbesserte Suizid-Prävention, etc. (weitere siehe LL) </t>
  </si>
  <si>
    <r>
      <rPr>
        <b/>
        <sz val="11"/>
        <rFont val="Aptos Narrow"/>
        <family val="2"/>
        <scheme val="minor"/>
      </rPr>
      <t>Recherche nach Quell- und Referenzleitlinien; themenübergreifende strukturierte Suche</t>
    </r>
    <r>
      <rPr>
        <sz val="11"/>
        <rFont val="Aptos Narrow"/>
        <family val="2"/>
        <scheme val="minor"/>
      </rPr>
      <t xml:space="preserve"> nach HTA-Berichten oder systematischen Übersichtsarbeiten in IQWiG, NICE, Cochrane, AHRQ, JBI Database; systematische Suchen zu speziellen Fragestellungen in Medline, Cochrane Library, Psyndex, Epistemonikos 
2013-2019</t>
    </r>
  </si>
  <si>
    <t>GRADE</t>
  </si>
  <si>
    <r>
      <t xml:space="preserve">Patient*innen mit </t>
    </r>
    <r>
      <rPr>
        <b/>
        <sz val="11"/>
        <rFont val="Aptos Narrow"/>
        <family val="2"/>
        <scheme val="minor"/>
      </rPr>
      <t xml:space="preserve">Risikofaktoren </t>
    </r>
    <r>
      <rPr>
        <sz val="11"/>
        <rFont val="Aptos Narrow"/>
        <family val="2"/>
        <scheme val="minor"/>
      </rPr>
      <t>für eine depressive Störung und/oder Beschwerden/Merkmale die auf eine depressive Störung hinweisen</t>
    </r>
  </si>
  <si>
    <t>yes, with risk factors or symptoms</t>
  </si>
  <si>
    <t>starke Positiv-Empfehlung</t>
  </si>
  <si>
    <r>
      <t xml:space="preserve">2-2: In der Versorgung von Patient*innen, die einer </t>
    </r>
    <r>
      <rPr>
        <b/>
        <sz val="11"/>
        <rFont val="Aptos Narrow"/>
        <family val="2"/>
        <scheme val="minor"/>
      </rPr>
      <t xml:space="preserve">Risikogruppe </t>
    </r>
    <r>
      <rPr>
        <sz val="11"/>
        <rFont val="Aptos Narrow"/>
        <family val="2"/>
        <scheme val="minor"/>
      </rPr>
      <t xml:space="preserve">angehören, sollen bei Kontakten in der </t>
    </r>
    <r>
      <rPr>
        <b/>
        <sz val="11"/>
        <rFont val="Aptos Narrow"/>
        <family val="2"/>
        <scheme val="minor"/>
      </rPr>
      <t xml:space="preserve">Hausarztversorgung und in Allgemeinkrankenhäusern Maßnahmen zur Früherkennung depressiver Störungen angeboten </t>
    </r>
    <r>
      <rPr>
        <sz val="11"/>
        <rFont val="Aptos Narrow"/>
        <family val="2"/>
        <scheme val="minor"/>
      </rPr>
      <t xml:space="preserve">werden. 
</t>
    </r>
    <r>
      <rPr>
        <i/>
        <sz val="11"/>
        <rFont val="Aptos Narrow"/>
        <family val="2"/>
        <scheme val="minor"/>
      </rPr>
      <t xml:space="preserve">Wichtige </t>
    </r>
    <r>
      <rPr>
        <b/>
        <i/>
        <sz val="11"/>
        <rFont val="Aptos Narrow"/>
        <family val="2"/>
        <scheme val="minor"/>
      </rPr>
      <t xml:space="preserve">Risikofaktoren </t>
    </r>
    <r>
      <rPr>
        <i/>
        <sz val="11"/>
        <rFont val="Aptos Narrow"/>
        <family val="2"/>
        <scheme val="minor"/>
      </rPr>
      <t xml:space="preserve">für eine depressive Störung: frühere depressive Episoden, bipolare oder depressive Störungen in der Familiengeschichte, Suizidversuche in der eigenen Vor- oder der Familiengeschichte, somatische und psychische Erkrankungen, Substanzmissbrauch bzw. Substanzabhängigkeit, aktuell belastende Lebensereignisse, Mangel an sozialer Unterstützung
</t>
    </r>
    <r>
      <rPr>
        <sz val="11"/>
        <rFont val="Aptos Narrow"/>
        <family val="2"/>
        <scheme val="minor"/>
      </rPr>
      <t xml:space="preserve">2-3: Wenn </t>
    </r>
    <r>
      <rPr>
        <b/>
        <sz val="11"/>
        <rFont val="Aptos Narrow"/>
        <family val="2"/>
        <scheme val="minor"/>
      </rPr>
      <t xml:space="preserve">Beschwerden oder Merkmale </t>
    </r>
    <r>
      <rPr>
        <sz val="11"/>
        <rFont val="Aptos Narrow"/>
        <family val="2"/>
        <scheme val="minor"/>
      </rPr>
      <t>vorliegen, die auf eine depressive Störung hinweisen, soll das Vorliegen einer depressiven Störung bzw. das Vorhandensein weiterer Symptome einer depressiven Störung aktiv exploriert werden.</t>
    </r>
    <r>
      <rPr>
        <i/>
        <sz val="11"/>
        <rFont val="Aptos Narrow"/>
        <family val="2"/>
        <scheme val="minor"/>
      </rPr>
      <t xml:space="preserve">
Beschwerden und Merkmale, die auf eine depressive Störung hinweisen:  
</t>
    </r>
    <r>
      <rPr>
        <b/>
        <i/>
        <sz val="11"/>
        <rFont val="Aptos Narrow"/>
        <family val="2"/>
        <scheme val="minor"/>
      </rPr>
      <t>Patient*innenberichtete Beschwerden</t>
    </r>
    <r>
      <rPr>
        <i/>
        <sz val="11"/>
        <rFont val="Aptos Narrow"/>
        <family val="2"/>
        <scheme val="minor"/>
      </rPr>
      <t xml:space="preserve">: allgemeine körperliche Abgeschlagenheit, Mattigkeit, Kraftlosigkeit, Schlafstörungen (Ein- und Durchschlafstörungen, Früherwachen), Appetitstörungen, Magendruck, Gewichtsverlust, Obstipation, Diarrhöe, diffuser Kopfschmerz, Durckgefühl in Hals und Brust, Globusgefühl, funktionelle Störungen von Herz und Kreislauf (z.B. Tachykardie, Arrhythmie, Synkopen), Atmung (z.B. Dyspnoe), Magen und Darm, Schwindelgefühle, Flimmern vor den Augen, Sehstörungen, Muskelverspannungen, diffuse Nervenschmerzen (neuralgiforme Schmerzen), Libidoverlust, Sistieren der Menstruation, sexuelle Funktionsstörungen, Gedächtnisstörungen;
</t>
    </r>
    <r>
      <rPr>
        <b/>
        <i/>
        <sz val="11"/>
        <rFont val="Aptos Narrow"/>
        <family val="2"/>
        <scheme val="minor"/>
      </rPr>
      <t>Merkmale des äußeren Erscheinungsbildes und des interaktionellen Verhaltens</t>
    </r>
    <r>
      <rPr>
        <i/>
        <sz val="11"/>
        <rFont val="Aptos Narrow"/>
        <family val="2"/>
        <scheme val="minor"/>
      </rPr>
      <t xml:space="preserve">: Vernachlässigung von Körperpflege und Kleidung, veränderte Gestik, Mimik und Physiognomie, verändertes Sprechverhalten (Klang, Tempo, Modulation), Beeinträchtigung des sprachlichen Ausdrucks und des Sprachverständnisses, psychomotorische Verlangsamung
</t>
    </r>
  </si>
  <si>
    <r>
      <t xml:space="preserve">ad 2-2: Die Leitliniengruppe schätzt </t>
    </r>
    <r>
      <rPr>
        <b/>
        <sz val="11"/>
        <rFont val="Aptos Narrow"/>
        <family val="2"/>
        <scheme val="minor"/>
      </rPr>
      <t>die identifizierte Evidenz zum Screening auf Depression wegen fehlender Direktheit und Extrapolierbarkeit als ungeeignet ein</t>
    </r>
    <r>
      <rPr>
        <sz val="11"/>
        <rFont val="Aptos Narrow"/>
        <family val="2"/>
        <scheme val="minor"/>
      </rPr>
      <t xml:space="preserve">, um die Frage nach dem Vorteil eines Depressions-Screenings in Risikogruppen zu beantworten. Das Vorliegen einer depressiven Störung ist nach klinischer Einschätzung insbesondere bei Patient*innen wahrscheinlich, die einen oder mehrere der aufgeführten Risikofaktoren aufweisen. Die </t>
    </r>
    <r>
      <rPr>
        <b/>
        <sz val="11"/>
        <rFont val="Aptos Narrow"/>
        <family val="2"/>
        <scheme val="minor"/>
      </rPr>
      <t xml:space="preserve">Leitliniengruppe empfiehlt daher ein risikoadaptiertes Screening </t>
    </r>
    <r>
      <rPr>
        <sz val="11"/>
        <rFont val="Aptos Narrow"/>
        <family val="2"/>
        <scheme val="minor"/>
      </rPr>
      <t xml:space="preserve">dieser Patient*innen, um eine Unterversorgung bei depressiven Störungen zu vermeiden.
ad 2-3: Erfahrungsgemäß berichten Patient*innen selten spontan über typische depressive Kernsymptome, sondern geben eher </t>
    </r>
    <r>
      <rPr>
        <b/>
        <sz val="11"/>
        <rFont val="Aptos Narrow"/>
        <family val="2"/>
        <scheme val="minor"/>
      </rPr>
      <t>unspezifische Beschwerden an</t>
    </r>
    <r>
      <rPr>
        <sz val="11"/>
        <rFont val="Aptos Narrow"/>
        <family val="2"/>
        <scheme val="minor"/>
      </rPr>
      <t>, wie Schlafstörungen mit morgendlichem Früherwachen, Appetitminderung, allgemeine Kraftlosigkeit, anhaltende Schmerzen und/oder körperliche Beschwerden. Darum empfiehlt die Leitliniengruppe konsensbasiert, bei Vorliegen von unspezifischen Merkmalen weitere typische Symptome depressiver Störungen aktiv abzufragen, um bei erhärtetem Verdacht auf Depression eine entsprechende Diagnostik und ggf. Therapieplanung einleiten zu können.</t>
    </r>
  </si>
  <si>
    <r>
      <t xml:space="preserve">ad 2-2: Ein </t>
    </r>
    <r>
      <rPr>
        <b/>
        <sz val="11"/>
        <rFont val="Aptos Narrow"/>
        <family val="2"/>
        <scheme val="minor"/>
      </rPr>
      <t xml:space="preserve">allgemeines Depressionsscreening </t>
    </r>
    <r>
      <rPr>
        <sz val="11"/>
        <rFont val="Aptos Narrow"/>
        <family val="2"/>
        <scheme val="minor"/>
      </rPr>
      <t xml:space="preserve">hält die Leitliniengruppe für </t>
    </r>
    <r>
      <rPr>
        <b/>
        <sz val="11"/>
        <rFont val="Aptos Narrow"/>
        <family val="2"/>
        <scheme val="minor"/>
      </rPr>
      <t>nicht zielführend</t>
    </r>
    <r>
      <rPr>
        <sz val="11"/>
        <rFont val="Aptos Narrow"/>
        <family val="2"/>
        <scheme val="minor"/>
      </rPr>
      <t xml:space="preserve">. Durch eine systematische Früherkennung nicht vorselektierter Patient*innen würden in unverhältnismäßiger Anzahl auch Menschen mit leichten und/oder zeitlich sehr limitierten depressiven Beschwerden auffällig werden. Bei ihnen müssten in der Folge die umfangreichen Maßnahmen zur Diagnostik angewendet werden, ohne dass therapeutisch interventiert werden müsste. Daher wäre ein allgemeines Depressionsscreening mit einem hohen Schadenpotenzial für viele der Patient*innen verbunden (Überdiagnostik, ggf. auch Übertherapie) und auch gesundheitsökonomisch nicht vertretbar.
ad 2-3: Die Leitliniengruppe sieht kein Schadenspotenzial, wenn die </t>
    </r>
    <r>
      <rPr>
        <b/>
        <sz val="11"/>
        <rFont val="Aptos Narrow"/>
        <family val="2"/>
        <scheme val="minor"/>
      </rPr>
      <t xml:space="preserve">Exploration in wertschätzender, nicht dramatisierender Form </t>
    </r>
    <r>
      <rPr>
        <sz val="11"/>
        <rFont val="Aptos Narrow"/>
        <family val="2"/>
        <scheme val="minor"/>
      </rPr>
      <t>erfolgt.</t>
    </r>
  </si>
  <si>
    <t>gezieltes Fragen mithilfe spezifischer Testverfahren</t>
  </si>
  <si>
    <r>
      <t xml:space="preserve">Für Menschen mit Risikofaktoren (Tabelle 6), Beschwerden und/oder Merkmalen (Tabelle 7) bietet sich die Identifizierung einer unipolaren Depression durch gezieltes Fragen mithilfe spezifischer Testverfahren an. Eine Möglichkeit der schnellen Erfassung stellt aus Sicht der Leitliniengruppe der </t>
    </r>
    <r>
      <rPr>
        <b/>
        <sz val="11"/>
        <rFont val="Aptos Narrow"/>
        <family val="2"/>
        <scheme val="minor"/>
      </rPr>
      <t xml:space="preserve">Zwei-Fragen-Test (PHQ-2; „Whooley Questions“) </t>
    </r>
    <r>
      <rPr>
        <sz val="11"/>
        <rFont val="Aptos Narrow"/>
        <family val="2"/>
        <scheme val="minor"/>
      </rPr>
      <t>dar:
1. Fühlten Sie sich im letzten Monat häufig niedergeschlagen, traurig bedrückt oder hoffnungslos?
2. Hatten Sie im letzten Monat deutlich weniger Lust und Freude an Dingen, die Sie sonst gerne tun?
Werden beide Fragen mit „Ja“ beantwortet, identifiziert der Test das Vorliegen depressiver Störungen mit einer Sensitivität von 96% und einer Spezifität von 57%.
Weitere kurze Instrumente sind beispielsweise der Gesundheitsfragebogen für Patient*innen (Kurzform PHQ-D), der WHO-5-Fragebogen zum Wohlbefinden oder die Allgemeine Depressionsskala (ADS).</t>
    </r>
  </si>
  <si>
    <t>diagnostischer Algorithmus siehe S. 25:
Verdacht auf Depression --&gt; psychopathologische Befunderhebung/ Diagnose nach ICD --&gt; Differenzialdiagnostik und weitere diagnostische Maßnahmen --&gt; (Notfalleinweisung?) --&gt; gemeinsame Entscheidungsfindung und Therapieeinleitung</t>
  </si>
  <si>
    <t xml:space="preserve">Verbesserung der Versorgung, z.B. Förderung der Kommunikation zwischen den beteiligten Professionen und Sektoren zur Minimierung von Diskrepanzen zwischen den Versorgungsebenen, Stärkung der patientenzentrierten Versorgung, etc. (weitere siehe LL) </t>
  </si>
  <si>
    <r>
      <t xml:space="preserve">Kapitel zu Diagnostik: Recherche nach Quell- und Referenzleitlinien, </t>
    </r>
    <r>
      <rPr>
        <b/>
        <sz val="11"/>
        <rFont val="Aptos Narrow"/>
        <family val="2"/>
        <scheme val="minor"/>
      </rPr>
      <t>systematische Evidenzrecherch</t>
    </r>
    <r>
      <rPr>
        <sz val="11"/>
        <rFont val="Aptos Narrow"/>
        <family val="2"/>
        <scheme val="minor"/>
      </rPr>
      <t xml:space="preserve">e und </t>
    </r>
    <r>
      <rPr>
        <b/>
        <sz val="11"/>
        <rFont val="Aptos Narrow"/>
        <family val="2"/>
        <scheme val="minor"/>
      </rPr>
      <t>spezifische Leitlinienrecherch</t>
    </r>
    <r>
      <rPr>
        <sz val="11"/>
        <rFont val="Aptos Narrow"/>
        <family val="2"/>
        <scheme val="minor"/>
      </rPr>
      <t>e zu bestimmten Themen</t>
    </r>
  </si>
  <si>
    <t>Patient*innen mit chronischer koronarer Herzkrankheit (KHK)</t>
  </si>
  <si>
    <t>yes, patients with coronary heart disease</t>
  </si>
  <si>
    <t>starke Positiv-Empfehlung
abgeschwächte Positiv-Empfehlung</t>
  </si>
  <si>
    <t>4-16: Die Wahrscheinlichkeit einer depressiven Störung soll mittels Screening-Fragen im Anamnesegespräch oder standardisierter Fragebögen eingeschätzt werden.
4-17: Die Wahrscheinlichkeit für das Vorliegen einer sonstigen prognostisch relevanten psychischen Störung (Angststörung, posttraumatische Belastungsstörung, Schizophrenie, bipolare Störung) oder einer psychosozialen Risikokonstellation (niedriger sozioökonomischer Status, soziale Isolation, mangelnde soziale Unterstützung, beruflicher oder familiärer Stress) sollte mittels geeigneter Anamnesefragen oder Fragebögen  eingeschätzt werden.</t>
  </si>
  <si>
    <r>
      <t xml:space="preserve">Niedrige Sozialschicht, mangelnde soziale Unterstützung, Stress in Beruf und Familie, Depressivität, Angst, post-traumatische Belastungsstörung, Schizophrenie, bipolare Störung oder bestimmte Persönlichkeitsmuster, vor allem Feindseligkeit und das sogenannte „Typ-D-Muster“, können die Entwicklung und den Verlauf der KHK sowie die Lebensqualität der Patienten negativ beeinflussen. Ihre Erhebung ist daher zur </t>
    </r>
    <r>
      <rPr>
        <b/>
        <sz val="11"/>
        <rFont val="Aptos Narrow"/>
        <family val="2"/>
        <scheme val="minor"/>
      </rPr>
      <t>Risikoabschätzung sowie zur Klärung möglicher Barrieren in Bezug auf eine Umstellung des Gesundheitsverhaltens sowie die Medikamenten-Adhärenz wegweisend für ergänzende Versorgungsangebote.</t>
    </r>
    <r>
      <rPr>
        <sz val="11"/>
        <rFont val="Aptos Narrow"/>
        <family val="2"/>
        <scheme val="minor"/>
      </rPr>
      <t xml:space="preserve">
Die Empfehlungen stellen einen Expertenkonsens dar und beruhen auf von den Autoren der NVL eingebrachter Literatur. Die beste prognostische Evidenz liegt für depressive Störungen nach einem akuten Koronarsyndrom vor. Es existieren zudem geeignete Behandlungsoptionen, die bei depressiven Patienten mit KHK zur Reduktion der depressiven Symptomatik führen . Dementsprechend wird eine Behandlung u. a. auch von der S3-Leitlinie/NVL Unipolare Depression (2015) gefordert. Auch wenn bislang eine </t>
    </r>
    <r>
      <rPr>
        <b/>
        <sz val="11"/>
        <rFont val="Aptos Narrow"/>
        <family val="2"/>
        <scheme val="minor"/>
      </rPr>
      <t>Prognoseverbesserung durch die Depressionsbehandlung beim Patienten mit KHK nicht gesichert ist,</t>
    </r>
    <r>
      <rPr>
        <sz val="11"/>
        <rFont val="Aptos Narrow"/>
        <family val="2"/>
        <scheme val="minor"/>
      </rPr>
      <t xml:space="preserve"> muss angesichts der Studienlage eine Depressionsdiagnostik bei Patienten mit KHK generell gefordert werden. Aus Praktikabilitätsgründen sollte dabei ein </t>
    </r>
    <r>
      <rPr>
        <b/>
        <sz val="11"/>
        <rFont val="Aptos Narrow"/>
        <family val="2"/>
        <scheme val="minor"/>
      </rPr>
      <t>gestuftes Vorgehen mit Screeningfragen in der Anamnese oder Einsatz validierter Selbstbeurteilungsverfahren und bei positivem Screeningbefund Durchführung eines diagnostischen Interviews</t>
    </r>
    <r>
      <rPr>
        <sz val="11"/>
        <rFont val="Aptos Narrow"/>
        <family val="2"/>
        <scheme val="minor"/>
      </rPr>
      <t xml:space="preserve"> bevorzugt werden.</t>
    </r>
  </si>
  <si>
    <t>Screening-Fragen für Anamnese oder standardisierte Fragebögen</t>
  </si>
  <si>
    <r>
      <rPr>
        <b/>
        <sz val="11"/>
        <rFont val="Aptos Narrow"/>
        <family val="2"/>
        <scheme val="minor"/>
      </rPr>
      <t>Depression</t>
    </r>
    <r>
      <rPr>
        <sz val="11"/>
        <rFont val="Aptos Narrow"/>
        <family val="2"/>
        <scheme val="minor"/>
      </rPr>
      <t xml:space="preserve">:
</t>
    </r>
    <r>
      <rPr>
        <u/>
        <sz val="11"/>
        <rFont val="Aptos Narrow"/>
        <family val="2"/>
        <scheme val="minor"/>
      </rPr>
      <t>Screening-Fragen für Anamnese</t>
    </r>
    <r>
      <rPr>
        <sz val="11"/>
        <rFont val="Aptos Narrow"/>
        <family val="2"/>
        <scheme val="minor"/>
      </rPr>
      <t xml:space="preserve">: 
Fühlten Sie sich im letzten Monat häufig niedergeschlagen, traurig bedrückt oder hoffnungslos?
Hatten Sie im letzten Monat deutlich weniger Lust und Freude an Dingen, die Sie sonst gerne tun?
</t>
    </r>
    <r>
      <rPr>
        <u/>
        <sz val="11"/>
        <rFont val="Aptos Narrow"/>
        <family val="2"/>
        <scheme val="minor"/>
      </rPr>
      <t>Fragebögen</t>
    </r>
    <r>
      <rPr>
        <sz val="11"/>
        <rFont val="Aptos Narrow"/>
        <family val="2"/>
        <scheme val="minor"/>
      </rPr>
      <t xml:space="preserve">: Depressionssubskala der Hospital Anxiety and Depression Scale (HADS) oder des Patient Health Questionnaire (PHQ-9)
</t>
    </r>
    <r>
      <rPr>
        <b/>
        <sz val="11"/>
        <rFont val="Aptos Narrow"/>
        <family val="2"/>
        <scheme val="minor"/>
      </rPr>
      <t>Panikstörung</t>
    </r>
    <r>
      <rPr>
        <sz val="11"/>
        <rFont val="Aptos Narrow"/>
        <family val="2"/>
        <scheme val="minor"/>
      </rPr>
      <t xml:space="preserve">:
</t>
    </r>
    <r>
      <rPr>
        <u/>
        <sz val="11"/>
        <rFont val="Aptos Narrow"/>
        <family val="2"/>
        <scheme val="minor"/>
      </rPr>
      <t>Screening-Fragen für Anamnese</t>
    </r>
    <r>
      <rPr>
        <sz val="11"/>
        <rFont val="Aptos Narrow"/>
        <family val="2"/>
        <scheme val="minor"/>
      </rPr>
      <t xml:space="preserve">: 
Haben sie plötzliche Anfälle, bei denen Sie in Angst und Schrecken versetzt werden, und bei denen Sie unter Symptomen wie Herzrasen, Zittern, Schwitzen, Luftnot, Todesangst u. a. leiden?
</t>
    </r>
    <r>
      <rPr>
        <u/>
        <sz val="11"/>
        <rFont val="Aptos Narrow"/>
        <family val="2"/>
        <scheme val="minor"/>
      </rPr>
      <t>Fragebögen</t>
    </r>
    <r>
      <rPr>
        <sz val="11"/>
        <rFont val="Aptos Narrow"/>
        <family val="2"/>
        <scheme val="minor"/>
      </rPr>
      <t xml:space="preserve">: Panik-Items aus PHQ-D
</t>
    </r>
    <r>
      <rPr>
        <b/>
        <sz val="11"/>
        <rFont val="Aptos Narrow"/>
        <family val="2"/>
        <scheme val="minor"/>
      </rPr>
      <t>generalisierte Angststörung</t>
    </r>
    <r>
      <rPr>
        <sz val="11"/>
        <rFont val="Aptos Narrow"/>
        <family val="2"/>
        <scheme val="minor"/>
      </rPr>
      <t xml:space="preserve">:
</t>
    </r>
    <r>
      <rPr>
        <u/>
        <sz val="11"/>
        <rFont val="Aptos Narrow"/>
        <family val="2"/>
        <scheme val="minor"/>
      </rPr>
      <t>Screening-Fragen für Anamnese</t>
    </r>
    <r>
      <rPr>
        <sz val="11"/>
        <rFont val="Aptos Narrow"/>
        <family val="2"/>
        <scheme val="minor"/>
      </rPr>
      <t xml:space="preserve">: 
Fühlen sie sich nervös oder angespannt? Machen Sie sich häufig über Dinge mehr Sorgen als andere Menschen? Haben Sie das Gefühl, ständig besorgt zu sein und dies nicht unter Kontrolle zu haben?
</t>
    </r>
    <r>
      <rPr>
        <u/>
        <sz val="11"/>
        <rFont val="Aptos Narrow"/>
        <family val="2"/>
        <scheme val="minor"/>
      </rPr>
      <t>Fragebögen</t>
    </r>
    <r>
      <rPr>
        <sz val="11"/>
        <rFont val="Aptos Narrow"/>
        <family val="2"/>
        <scheme val="minor"/>
      </rPr>
      <t>: Angstsubskala der Hospital Anxiety and Depression Scale (HADS) oder des Patient Health Questionnaire (GAD-7)
auch Fragen zu psychosozialen Belastungen! (niedriger sozioökonomischer Status, soziale Isolation/mangelnde soziale Unterstützung, beruflicher Stress, familiärer Stress)</t>
    </r>
  </si>
  <si>
    <t>im Rahmen der Diagnostik</t>
  </si>
  <si>
    <t>psychische Komorbidität bei Patient*innen mit chronischer Herzinsuffizienz (anxiety, depression)</t>
  </si>
  <si>
    <r>
      <t xml:space="preserve">Alle folgenden Empfehlungen zur Erfassung von Lebensqualität und zur psychosozialen Diagnostik
stellen jeweils einen </t>
    </r>
    <r>
      <rPr>
        <b/>
        <sz val="11"/>
        <rFont val="Aptos Narrow"/>
        <family val="2"/>
        <scheme val="minor"/>
      </rPr>
      <t>Expertenkonsens</t>
    </r>
    <r>
      <rPr>
        <sz val="11"/>
        <rFont val="Aptos Narrow"/>
        <family val="2"/>
        <scheme val="minor"/>
      </rPr>
      <t xml:space="preserve"> dar und beschreiben gute klinische Praxis. Sie basieren im Wesentlichen
auf </t>
    </r>
    <r>
      <rPr>
        <b/>
        <sz val="11"/>
        <rFont val="Aptos Narrow"/>
        <family val="2"/>
        <scheme val="minor"/>
      </rPr>
      <t>systematischen Recherchen</t>
    </r>
    <r>
      <rPr>
        <sz val="11"/>
        <rFont val="Aptos Narrow"/>
        <family val="2"/>
        <scheme val="minor"/>
      </rPr>
      <t xml:space="preserve"> für die NVL Chronische KHK sowie auf einem</t>
    </r>
    <r>
      <rPr>
        <b/>
        <sz val="11"/>
        <rFont val="Aptos Narrow"/>
        <family val="2"/>
        <scheme val="minor"/>
      </rPr>
      <t xml:space="preserve"> Positionspapier </t>
    </r>
    <r>
      <rPr>
        <sz val="11"/>
        <rFont val="Aptos Narrow"/>
        <family val="2"/>
        <scheme val="minor"/>
      </rPr>
      <t>zur Bedeutung
psychosozialer Faktoren in der Kardiologie mit synoptischen Beurteilungen aus Expertensicht</t>
    </r>
  </si>
  <si>
    <t>Patient*innen mit chronischer Herzinsuffizienz</t>
  </si>
  <si>
    <t>yes, patients with chronic heart failure</t>
  </si>
  <si>
    <r>
      <t xml:space="preserve">3-11: Patienten mit chronischer Herzinsuffizienz sollen </t>
    </r>
    <r>
      <rPr>
        <b/>
        <sz val="11"/>
        <rFont val="Aptos Narrow"/>
        <family val="2"/>
        <scheme val="minor"/>
      </rPr>
      <t>nach Diagnosestellung</t>
    </r>
    <r>
      <rPr>
        <sz val="11"/>
        <rFont val="Aptos Narrow"/>
        <family val="2"/>
        <scheme val="minor"/>
      </rPr>
      <t xml:space="preserve"> sowie wiederholt im Krankheitsverlauf im Rahmen eines ärztlichen Gesprächs bezüglich psychosozialer Belastung und psychischer/ psychosomatischer Komorbidität befragt werden.
Für die Erfassung psychosozialer Belastung und psychischer/ psychosomatischer Komorbidität können standardisierte Fragebögen eingesetzt werden.</t>
    </r>
  </si>
  <si>
    <r>
      <t xml:space="preserve">Patienten mit kardialen Erkrankungen allgemein und insbesondere Patienten mit chronischer Herzinsuffizienz leiden häufig unter psychischen/ psychosomatischen Komorbiditäten. Depressive Störungen treten bei 24-42% dieser Patienten auf, d. h. im Vergleich zur Allgemeinbevölkerung 2- bis 4-mal häufiger. Je schwerer die Erkrankung, umso höher ist die Inzidenz von </t>
    </r>
    <r>
      <rPr>
        <b/>
        <sz val="11"/>
        <rFont val="Aptos Narrow"/>
        <family val="2"/>
        <scheme val="minor"/>
      </rPr>
      <t>Depressionen</t>
    </r>
    <r>
      <rPr>
        <sz val="11"/>
        <rFont val="Aptos Narrow"/>
        <family val="2"/>
        <scheme val="minor"/>
      </rPr>
      <t xml:space="preserve">; gleichzeitig nimmt die selbsteingeschätzte Lebensqualität im körperlichen wie auch im psychischen Bereich ab. Die depressive Komorbidität ist eine Folge der chronischen Herzinsuffizienz, beeinflusst ihrerseits aber auch den Verlauf der Herzinsuffizienz und ist mit einer schlechteren Prognose verbunden.
Etwa ein Drittel der Patienten mit Herzinsuffizienz leidet unter Angstsymptomen und ca. 15% unter </t>
    </r>
    <r>
      <rPr>
        <b/>
        <sz val="11"/>
        <rFont val="Aptos Narrow"/>
        <family val="2"/>
        <scheme val="minor"/>
      </rPr>
      <t>Angststörungen</t>
    </r>
    <r>
      <rPr>
        <sz val="11"/>
        <rFont val="Aptos Narrow"/>
        <family val="2"/>
        <scheme val="minor"/>
      </rPr>
      <t xml:space="preserve">. Außerdem haben Patienten nach lebensbedrohlichen kardiovaskulären Ereignissen, ICD-Schocks und Herzoperationen ein </t>
    </r>
    <r>
      <rPr>
        <b/>
        <sz val="11"/>
        <rFont val="Aptos Narrow"/>
        <family val="2"/>
        <scheme val="minor"/>
      </rPr>
      <t>erhöhtes Risiko für eine posttraumatische Belastungsstörung</t>
    </r>
    <r>
      <rPr>
        <sz val="11"/>
        <rFont val="Aptos Narrow"/>
        <family val="2"/>
        <scheme val="minor"/>
      </rPr>
      <t xml:space="preserve">. Die prognostische Relevanz dieser psychischen Erkrankungen ist für die Herzinsuffizienz nicht eindeutig. Die Erfahrung zeigt, dass im klinischen Alltag psychische und psychosomatische Diagnosen bei Patienten mit chronischer Herzinsuffizienz leicht übersehen werden können, da typische Symptome wie Müdigkeit, Erschöpfung, Appetitverlust, Antriebs- oder Schlaflosigkeit auch durch die Herzinsuffizienz verursacht werden können. Außerdem sprechen Patienten erfahrungsgemäß selten von selbst über entsprechende Probleme, so </t>
    </r>
    <r>
      <rPr>
        <b/>
        <sz val="11"/>
        <rFont val="Aptos Narrow"/>
        <family val="2"/>
        <scheme val="minor"/>
      </rPr>
      <t>dass es wichtig ist, diese aktiv anzusprechen</t>
    </r>
    <r>
      <rPr>
        <sz val="11"/>
        <rFont val="Aptos Narrow"/>
        <family val="2"/>
        <scheme val="minor"/>
      </rPr>
      <t xml:space="preserve">. Daher wird ein </t>
    </r>
    <r>
      <rPr>
        <b/>
        <sz val="11"/>
        <rFont val="Aptos Narrow"/>
        <family val="2"/>
        <scheme val="minor"/>
      </rPr>
      <t>routinemäßiges Screening empfohlen</t>
    </r>
    <r>
      <rPr>
        <sz val="11"/>
        <rFont val="Aptos Narrow"/>
        <family val="2"/>
        <scheme val="minor"/>
      </rPr>
      <t>, um sowohl psychosoziale (z. B. niedriger sozioökonomischer Status, soziale Isolation, beruflicher oder familiärer Stress) als auch psychische/ psychosomatische Probleme (Depressionen, Angst- und Anpassungsstörungen, speziell posttraumatische Belastungsstörungen, somatoforme Störungen) frühzeitig erkennen und ggf. behandeln zu können.</t>
    </r>
  </si>
  <si>
    <t xml:space="preserve">Das Screening kann mithilfe standardisierter Fragebögen erfolgen; einfache Fragen im Rahmen der regelmäßigen Anamnesegespräche sind aber aus Sicht der Leitliniengruppe ebenso möglich. </t>
  </si>
  <si>
    <r>
      <rPr>
        <b/>
        <sz val="11"/>
        <rFont val="Aptos Narrow"/>
        <family val="2"/>
        <scheme val="minor"/>
      </rPr>
      <t>Depression</t>
    </r>
    <r>
      <rPr>
        <sz val="11"/>
        <rFont val="Aptos Narrow"/>
        <family val="2"/>
        <scheme val="minor"/>
      </rPr>
      <t xml:space="preserve">:
</t>
    </r>
    <r>
      <rPr>
        <u/>
        <sz val="11"/>
        <rFont val="Aptos Narrow"/>
        <family val="2"/>
        <scheme val="minor"/>
      </rPr>
      <t>Screening-Fragen für Anamnese</t>
    </r>
    <r>
      <rPr>
        <sz val="11"/>
        <rFont val="Aptos Narrow"/>
        <family val="2"/>
        <scheme val="minor"/>
      </rPr>
      <t xml:space="preserve">: 
Fühlten Sie sich im letzten Monat häufig niedergeschlagen, traurig bedrückt oder hoffnungslos?
Hatten Sie im letzten Monat deutlich weniger Lust und Freude an Dingen, die Sie sonst gerne tun?
</t>
    </r>
    <r>
      <rPr>
        <u/>
        <sz val="11"/>
        <rFont val="Aptos Narrow"/>
        <family val="2"/>
        <scheme val="minor"/>
      </rPr>
      <t>Fragebögen</t>
    </r>
    <r>
      <rPr>
        <sz val="11"/>
        <rFont val="Aptos Narrow"/>
        <family val="2"/>
        <scheme val="minor"/>
      </rPr>
      <t xml:space="preserve">: Depressionssubskala der Hospital Anxiety and Depression Scale (HADS) oder des Patient Health Questionnaire (PHQ-9)
</t>
    </r>
    <r>
      <rPr>
        <b/>
        <sz val="11"/>
        <rFont val="Aptos Narrow"/>
        <family val="2"/>
        <scheme val="minor"/>
      </rPr>
      <t>generalisierte Angststörung</t>
    </r>
    <r>
      <rPr>
        <sz val="11"/>
        <rFont val="Aptos Narrow"/>
        <family val="2"/>
        <scheme val="minor"/>
      </rPr>
      <t xml:space="preserve">:
</t>
    </r>
    <r>
      <rPr>
        <u/>
        <sz val="11"/>
        <rFont val="Aptos Narrow"/>
        <family val="2"/>
        <scheme val="minor"/>
      </rPr>
      <t>Screening-Fragen für Anamnese</t>
    </r>
    <r>
      <rPr>
        <sz val="11"/>
        <rFont val="Aptos Narrow"/>
        <family val="2"/>
        <scheme val="minor"/>
      </rPr>
      <t xml:space="preserve">: 
Fühlen sie sich nervös oder angespannt? Machen Sie sich häufig über Dinge mehr Sorgen als andere Menschen? Haben Sie das Gefühl, ständig besorgt zu sein und dies nicht unter Kontrolle zu haben?
</t>
    </r>
    <r>
      <rPr>
        <u/>
        <sz val="11"/>
        <rFont val="Aptos Narrow"/>
        <family val="2"/>
        <scheme val="minor"/>
      </rPr>
      <t>Fragebögen</t>
    </r>
    <r>
      <rPr>
        <sz val="11"/>
        <rFont val="Aptos Narrow"/>
        <family val="2"/>
        <scheme val="minor"/>
      </rPr>
      <t>: Angstsubskala der Hospital Anxiety and Depression Scale (HADS) oder des Patient Health Questionnaire (GAD-7)</t>
    </r>
  </si>
  <si>
    <t>Erhärtet sich nach dem Screening der Verdacht auf psychische/psychosomatische Komorbiditäten, können sich daraus entweder therapeutische Konsequenzen ergeben oder Überweisungen an andere Fachgruppen (Psychosomatik, Psychiatrie, Psychotherapie) zwecks weiterer Diagnostik und ggf. Behandlung.</t>
  </si>
  <si>
    <t>nach Diagnosestellung sowie wiederholt im Krankheitsverlauf</t>
  </si>
  <si>
    <t>Ziele der Leitlinie sind die Verbesserung von patientenrelevanten Endpunkten wie gesundheitsbezogene
Lebensqualität, Erhalt von Autonomie und Selbstbestimmung und zum anderen
die Erhöhung der Patientensicherheit und Vermeidung von Morbidität z. B. durch Reduktion von Polypharmazie, Abwenden potenziell gefährlicher Verläufe, Optimierung der
langfristigen Behandlungsstrategie sowie Vermeidung von Über- und Fehlversorgung</t>
  </si>
  <si>
    <t>Ängstlichkeit/ Depressivität bei Patient*innen mit Multimorbidität</t>
  </si>
  <si>
    <r>
      <rPr>
        <b/>
        <sz val="11"/>
        <rFont val="Aptos Narrow"/>
        <family val="2"/>
        <scheme val="minor"/>
      </rPr>
      <t xml:space="preserve">systematische Suche </t>
    </r>
    <r>
      <rPr>
        <sz val="11"/>
        <rFont val="Aptos Narrow"/>
        <family val="2"/>
        <scheme val="minor"/>
      </rPr>
      <t>nach Leitlinien; elektronische Literaturdatenbankrecherche in Medline via Pubmed und der Cochrane Library</t>
    </r>
  </si>
  <si>
    <t>Patient*innen mit Multimorbidität</t>
  </si>
  <si>
    <t>yes, patients with multimorbidity</t>
  </si>
  <si>
    <t>Evidenzbasierte Empfehlung (A)
konsensbasierte Empfehlung</t>
  </si>
  <si>
    <r>
      <t>Zur Ermittlung der Belastung durch die Erkrankungen (Krankheitslast) soll mit Patientinnen und Patienten mit Multimorbidität besprochen werden, in welchem Maße die Gesundheitsprobleme ihr tägliches Leben beeinflussen.
Anzusprechen sind
-</t>
    </r>
    <r>
      <rPr>
        <b/>
        <sz val="11"/>
        <rFont val="Aptos Narrow"/>
        <family val="2"/>
        <scheme val="minor"/>
      </rPr>
      <t xml:space="preserve"> psychische Gesundheit,
</t>
    </r>
    <r>
      <rPr>
        <sz val="11"/>
        <rFont val="Aptos Narrow"/>
        <family val="2"/>
        <scheme val="minor"/>
      </rPr>
      <t>- Interaktionen von Gesundheitsproblemen,
- Auswirkungen der Krankheitslast auf das Wohlbefinden und
- die Lebensqualität.
Bei Patientinnen und Patienten mit Multimorbidität sollten bereits in de</t>
    </r>
    <r>
      <rPr>
        <b/>
        <sz val="11"/>
        <rFont val="Aptos Narrow"/>
        <family val="2"/>
        <scheme val="minor"/>
      </rPr>
      <t>r Basisanamnese</t>
    </r>
    <r>
      <rPr>
        <sz val="11"/>
        <rFont val="Aptos Narrow"/>
        <family val="2"/>
        <scheme val="minor"/>
      </rPr>
      <t xml:space="preserve"> psychische Einflussfaktoren und Komorbiditäten wie Ängstlichkeit und Depressivität sowie chronische Schmerzen und ggf. deren Behandlung erhoben und dokumentiert werden.</t>
    </r>
  </si>
  <si>
    <t>Es wird auf die besondere Bedeutung des Auffindens Betroffener („case finding“) hingewiesen, da gleichzeitig vorliegende psychische und somatische Problem sich gegenseitig verstärken können, für mehr Komplexität sorgen und mit einem erhöhten Zeitbedarf für die Konsultation einhergehen. 
Die Aufnahme chronischer Schmerzen in die Empfehlung begründet die Leitliniengruppe zum einen mit dem Verweis auf epidemiologische Daten, die die häufige Assoziation von chronischen Schmerzen mit Multimorbidität belegen. Zum anderen stellen sie fest, dass chronische Schmerzen, die oft nicht einer spezifischen Ursache zuzuordnen sind, häufig mangelhaft codiert und daher in der Konsultation übergangen werden. Für Patienten dagegen sind chronische Schmerzen mit erheblicher Morbidität und Polymedikation verbunden.</t>
  </si>
  <si>
    <t>Die vorliegende Behandlungsleitlinie gibt Empfehlungen zu Screening, Diagnose und Behandlung
von Menschen mit riskantem, schädlichem und abhängigem Alkoholgebrauch. s soll eine systematisch entwickelte Entscheidungsgrundlage für alle behandelnden und betreuenden Berufsgruppen, Betroffenen und deren Angehörige geschaffen
werden.</t>
  </si>
  <si>
    <t>alkoholbezogene Störungen</t>
  </si>
  <si>
    <r>
      <rPr>
        <b/>
        <sz val="11"/>
        <rFont val="Aptos Narrow"/>
        <family val="2"/>
        <scheme val="minor"/>
      </rPr>
      <t xml:space="preserve">systematische Suche </t>
    </r>
    <r>
      <rPr>
        <sz val="11"/>
        <rFont val="Aptos Narrow"/>
        <family val="2"/>
        <scheme val="minor"/>
      </rPr>
      <t>nach Leitlinien, Cochrane Reviews, systematischen Reviews und Meta-Analysen</t>
    </r>
  </si>
  <si>
    <t>Grade der Empfehlung (modifiziert nach NVL)</t>
  </si>
  <si>
    <t>alle Patient*innen in allen medizinischen und psychosozialen Settings</t>
  </si>
  <si>
    <t>yes</t>
  </si>
  <si>
    <t>Empfehlungsgrad A (Level of evidence: 1a)
KKP</t>
  </si>
  <si>
    <t xml:space="preserve">Zum Screening von riskantem Alkoholkonsum, schädlichem Alkoholgebrauch oder Alkoholabhängigkeit sollen Fragebogenverfahren eingesetzt werden.
Zum Screening/ Case Finding sollten AUDIT oder AUDIT-C allen PatientInnen in allen medizinischen und psychosozialen Settings angeboten werden. 
</t>
  </si>
  <si>
    <r>
      <t xml:space="preserve">Der Einsatz von direkten Screening-Fragebögen wird in Quellleitlinien empfohlen. Insgesamt können solche Verfahren eine hohe Sensitivität und Spezifität erreichen. Zudem sind sie kostengünstig. 
Generell ist das Screening auf riskanten Alkoholkonsum oder schädlichen Konsum von Alkohol und Alkoholabhängigkeit in Settings sinnvoll, in denen </t>
    </r>
    <r>
      <rPr>
        <b/>
        <sz val="11"/>
        <rFont val="Aptos Narrow"/>
        <family val="2"/>
        <scheme val="minor"/>
      </rPr>
      <t>proaktiv auf PatienteInnen zugegangen wird.</t>
    </r>
    <r>
      <rPr>
        <sz val="11"/>
        <rFont val="Aptos Narrow"/>
        <family val="2"/>
        <scheme val="minor"/>
      </rPr>
      <t xml:space="preserve"> Das betrifft häufig Frühinterventionsmaßnahmen in Settings der medizinischen Grundversorgung. Der überwiegende Teil dieser Studien stammt daher aus Allgemeinarztpraxen, Allgemeinkrankenhäusern und Notfallambulanzen.
</t>
    </r>
  </si>
  <si>
    <t>Fragebogenverfahren, Zustandsmarker</t>
  </si>
  <si>
    <t>Zum Screening von riskantem Alkoholkonsum, schädlichem Alkoholgebrauch oder Alkoholabhängigkeit soll der Alcohol Use Disorders Identification Test (AUDIT) eingesetzt werden. (Empfehlungsgrad A, LoE 1a)
Zum Screening von riskantem Alkoholkonsum, schädlichem Alkoholgebrauch oder Alkoholabhängigkeit soll die Kurzform des Alcohol Use Disorders Identification Test, der AUDIT-C, eingesetzt werden, wenn der AUDIT zu aufwendig ist. (Empfehlungsgrad KKP, LoE: -)
Zum Nachweis von akutem Alkoholkonsum sollen Zustandsmarker (EtOH in der Atemluft und im Blut, EtG und EtS im Urin) in verschiedenen Kontexten (Hausarztpraxis, stationäre Aufnahme, Notaufnahme, präoperatives Screening, Intensivstation) eingesetzt werden. (Empfehlungsgrad A, LoE: 1b)
Die am besten untersuchten Verfahren stellen der Alcohol Use Disorders Identification Test (AUDIT) und seine Kurzform AUDIT-C dar. Insbesondere spricht für ihren Einsatz, dass sie auch in jüngeren Populationen sowie bei Älteren valide und reliabel sind . Das gilt für andere Verfahren, wie z.B. den CAGE nicht. Der AUDIT wird in mehreren Leitlinien als Screening- Verfahren empfohlen.</t>
  </si>
  <si>
    <t>Bei klinischem Verdacht auf riskanten Alkoholkonsum oder eine alkoholbezogene Störung soll die (Früh-) Diagnostik zeitnah erfolgen. 
Kurzinterventionen zur Reduktion von problematischem Alkoholkonsum sollen im Rahmen der medizinischen, psychotherapeutischen und psychosozialen Versorgung umgesetzt werden.</t>
  </si>
  <si>
    <r>
      <rPr>
        <b/>
        <sz val="11"/>
        <rFont val="Aptos Narrow"/>
        <family val="2"/>
        <scheme val="minor"/>
      </rPr>
      <t>Für die zu empfehlenden Screening-Intervalle liegt keine Evidenz vor.</t>
    </r>
    <r>
      <rPr>
        <sz val="11"/>
        <rFont val="Aptos Narrow"/>
        <family val="2"/>
        <scheme val="minor"/>
      </rPr>
      <t xml:space="preserve"> Im Sinne der allgemeinen Gesundheitsberatung sollten Programme wie die </t>
    </r>
    <r>
      <rPr>
        <b/>
        <sz val="11"/>
        <rFont val="Aptos Narrow"/>
        <family val="2"/>
        <scheme val="minor"/>
      </rPr>
      <t xml:space="preserve">Gesundheitsuntersuchung </t>
    </r>
    <r>
      <rPr>
        <sz val="11"/>
        <rFont val="Aptos Narrow"/>
        <family val="2"/>
        <scheme val="minor"/>
      </rPr>
      <t>genutzt werden, den Alkoholkonsum anzusprechen</t>
    </r>
  </si>
  <si>
    <t xml:space="preserve">Das Ziel der Leitlinienarbeit ist im Kern die Formulierung von Behandlungsempfehlungen: Was soll, sollte oder kann Raucherinnen und Rauchern im Allgemeinen oder in speziellen
Konstellationen zur Motivation oder zur Unterstützung der Tabakentwöhnung angeboten werden? Auch Fragen zum Screening, zur Diagnostik und Dokumentation und zum adäquaten Setting wurden beantwortet. </t>
  </si>
  <si>
    <t>Rauchen und Tabakabhängigkeit</t>
  </si>
  <si>
    <r>
      <rPr>
        <b/>
        <sz val="11"/>
        <rFont val="Aptos Narrow"/>
        <family val="2"/>
        <scheme val="minor"/>
      </rPr>
      <t>systematische Suche</t>
    </r>
    <r>
      <rPr>
        <sz val="11"/>
        <rFont val="Aptos Narrow"/>
        <family val="2"/>
        <scheme val="minor"/>
      </rPr>
      <t xml:space="preserve"> nach bereits existierenden Leitlinien sowie nach aggregierter Evidenz</t>
    </r>
  </si>
  <si>
    <t>alle Patient*innen</t>
  </si>
  <si>
    <t>Empfehlungsgrad A (LoE: 1a)</t>
  </si>
  <si>
    <t>Systematisches Screening:
Alle Patientinnen und Patienten sollen beim ersten (für eine umfassende Anamnese geeigneten) Kontakt sowie in regelmäßigen Abständen im Behandlungsverlauf nach ihrem Konsum von Tabak oder E-Zigaretten oder verwandten Produkten gefragt werden.</t>
  </si>
  <si>
    <r>
      <t xml:space="preserve">Die Bedeutung eines Screenings sowohl für die Interventions- als auch die Ausstiegsrate wurde im Rahmen älterer Metaanalysen untersucht. </t>
    </r>
    <r>
      <rPr>
        <b/>
        <sz val="11"/>
        <rFont val="Aptos Narrow"/>
        <family val="2"/>
        <scheme val="minor"/>
      </rPr>
      <t>In vielen Quellleitlinien wird betont, dass eine routinemäßige Identifikation von Tabakkonsumentinnen und –konsumenten ein notwendiger erster Schritt bei der Behandlung darstellt.</t>
    </r>
    <r>
      <rPr>
        <sz val="11"/>
        <rFont val="Aptos Narrow"/>
        <family val="2"/>
        <scheme val="minor"/>
      </rPr>
      <t xml:space="preserve"> Das hohe Evidenzlevel (1a) und die starke Empfehlung (A) werden der Quellleitlinie von Fiore et al. (2008) entnommen.
Eine Identifikation von Raucherinnen und Rauchern vergrößert die Rate klinischer Interventionen. Ein effektives Screening leitet den Zugang zu wirksamen Interventionen (wie Kurzberatung und intensiver Behandlung) ein und liefert Hinweise zur Identifikation von je nach Rauchstatus und Ausstiegsbereitschaft passenden Interventionen. In Praxen und Kliniken sollten alle Patientinnen und Patienten nach ihrem Tabakkonsum gefragt werden („Ask“). Eine Metaanalyse mit neun inkludierten Studien kam zu dem Ergebnis, das</t>
    </r>
    <r>
      <rPr>
        <b/>
        <sz val="11"/>
        <rFont val="Aptos Narrow"/>
        <family val="2"/>
        <scheme val="minor"/>
      </rPr>
      <t>s Screeningsysteme wie Vermerke auf Patientenakten oder in der Patientenverwaltungs-software die Interventionsrate sehr deutlich (OR = 3,1; 95% KI: 2,2 –4,2) verbessern.</t>
    </r>
    <r>
      <rPr>
        <sz val="11"/>
        <rFont val="Aptos Narrow"/>
        <family val="2"/>
        <scheme val="minor"/>
      </rPr>
      <t xml:space="preserve"> Der Einfluss solcher Screeningsysteme auf die Ausstiegsrate ist nicht eindeutig (OR = 2,0; 95% KI: 0,8 – 4,8; 3 Studien). Der hauptsächliche Nutzen der systematischen Erfassung besteht also in </t>
    </r>
    <r>
      <rPr>
        <b/>
        <sz val="11"/>
        <rFont val="Aptos Narrow"/>
        <family val="2"/>
        <scheme val="minor"/>
      </rPr>
      <t>der besseren Interventionsrate, nicht in der höheren Ausstiegsrate</t>
    </r>
    <r>
      <rPr>
        <sz val="11"/>
        <rFont val="Aptos Narrow"/>
        <family val="2"/>
        <scheme val="minor"/>
      </rPr>
      <t>. Die European Smoking Cessation Guidelines bewerten eine routinemäßige Identifikation von Rauchern in der aktuellen medizinischen Praxis als verpflichtend. Die Notwendigkeit einer systematischen Erfassung ist unabhängig vom Bestehen einer tabakassoziierten Erkrankung und sollte von allen medizinischen Fachrichtungen geleistet werden. Dazu bieten sich Routineuntersuchungen genauso an wie Arztbesuche aus akutem Anlass. Jede neue Patientin und jeder neue Patient, Jugendliche wie Erwachsene, sollen initial als Teil einer</t>
    </r>
    <r>
      <rPr>
        <b/>
        <sz val="11"/>
        <rFont val="Aptos Narrow"/>
        <family val="2"/>
        <scheme val="minor"/>
      </rPr>
      <t xml:space="preserve"> Basisdokumentation nach dem Tabakkonsum gefragt werden</t>
    </r>
    <r>
      <rPr>
        <sz val="11"/>
        <rFont val="Aptos Narrow"/>
        <family val="2"/>
        <scheme val="minor"/>
      </rPr>
      <t>. Diese Befragung soll in der Zukunft anlassbezogen fortgesetzt werden. Raucherinnen und Raucher sollen jeweils</t>
    </r>
    <r>
      <rPr>
        <b/>
        <sz val="11"/>
        <rFont val="Aptos Narrow"/>
        <family val="2"/>
        <scheme val="minor"/>
      </rPr>
      <t xml:space="preserve"> nach ihrer Entwöhnungsbereitschaft</t>
    </r>
    <r>
      <rPr>
        <sz val="11"/>
        <rFont val="Aptos Narrow"/>
        <family val="2"/>
        <scheme val="minor"/>
      </rPr>
      <t xml:space="preserve"> gefragt werden. Angesichts der jüngeren Entwicklungen alternativer Produkte zur Zigarette, die nicht selten parallel („dual“) konsumiert werden, wird empfohlen, in das Screening nicht nur den Zigaretten-/Tabakkonsum, sondern auch den Konsum der E-Zigarette und weiterer Nikotinabgabesysteme wie rauchlose Tabakprodukte aufzunehmen.</t>
    </r>
  </si>
  <si>
    <t>Befragung</t>
  </si>
  <si>
    <t xml:space="preserve">Der Fagerström Test für Zigarettenabhängigkeit (FTZA) soll zur weiterführenden Diagnostik eingesetzt werden, um die Stärke der Zigarettenabhängigkeit einzuschätzen. (Empfehlungsgrad A). </t>
  </si>
  <si>
    <t>als Teil einer Basisdokumentation bei neuen Patient*innen; Befragung soll anlassbezogen wiederholt werden</t>
  </si>
  <si>
    <t>Unterstützung einer einheitlichen Diagnostik, einer evidenzbasierten und erfahrungsgestützten Therapie sowie der Definition von patientenindividuellen Therapiezielen; bessere Identifizierung von Risikofaktoren und Risikogruppen; Verbesserung der Therapieergebnisse, Optimierung der Koordination und Kooperation im Versorgungsprozess; Sensibilisierung für potentielle medikamentenbezogene Störungen, Förderung des sachlichen Umgangs mit der Thematik</t>
  </si>
  <si>
    <t>medikamentenbezogene Störungen bzw. psychische Komorbiditäten</t>
  </si>
  <si>
    <t>Suchen nach Quell- und Referenzleitlinien bei fachübergreifenden Leitliniendatenbanken und -anbietern, systematische Recherchen nach aggregierter Evidenz und/oder Primärstudien</t>
  </si>
  <si>
    <t>Empfehlungsgrade A, B, 0</t>
  </si>
  <si>
    <t>alle Patient*innen bzw. Patient*innen mit medikamentenbezogenen Störungen</t>
  </si>
  <si>
    <t>no</t>
  </si>
  <si>
    <t>Emfehlungsgrad 0 (offen)
starke Empfehlung</t>
  </si>
  <si>
    <t>Derzeit können keine spezifischen Screeninginstrumente für das Risiko, die Entwicklung oder das Vorliegen einer Abhängigkeit von medizinisch indizierten Arzneimitteln empfohlen werden.
Bei Patient*innen mit medikamentenbezogenen Störungen sollen bestehende psychische und somatische Komorbiditäten erhoben werden.</t>
  </si>
  <si>
    <t>Substanzbezogene Störungen sind in hohem Maße mit komorbiden psychischen Störungen und körperlichen/somatischen Störungen als Folgeerkrankungen oder zum Medikamentenkonsum führenden ausgehenden Erkrankungen verbunden; dies begründet die interdisziplinäre Diagnostik.</t>
  </si>
  <si>
    <t>Derzeit können keine spezifischen Screeninginstrumente für das Risiko, die Entwicklung oder das Vorliegen einer Abhängigkeit von medizinisch indizierten Arzneimitteln empfohlen werden.
Bei schädlichem Gebrauch oder Abhängigkeit von medizinisch indizierten Arzneimitteln sollen laborchemische Analysen empfohlen werden, wenn bei konkretem Verdacht auf Einnahme einer anderen Substanz keine anderweitige Klärung (durch ein Gespräch) möglich war.</t>
  </si>
  <si>
    <r>
      <t xml:space="preserve">Für die Ermittlung möglicher unterstützender diagnostischer Instrumente (Fragebögen/standardisierte Interviews) bei Benzodiazepin-, Cannabinoid- und Opioid-bezogenen Störungen im Rahmen einer medizinisch indizierten Therapie wurde eine systematische Literaturrecherche durchgeführt. Es wurden zahlreiche, vor allem englischsprachige Instrumente ermittelt, die im Bereich des Substanzmissbrauchs Einsatz finden, darunter das </t>
    </r>
    <r>
      <rPr>
        <b/>
        <sz val="11"/>
        <rFont val="Aptos Narrow"/>
        <family val="2"/>
        <scheme val="minor"/>
      </rPr>
      <t>Composite International Diagnostic Interview (CIDI, CIDI-SAM oder M-CIDI), der European Addiction Severity Index (EuropASI) oder das strukturierte klinische Interview zur Diagnostik psychischer Störungen nach DSM-IV (SKID-I / SCID-I).</t>
    </r>
    <r>
      <rPr>
        <sz val="11"/>
        <rFont val="Aptos Narrow"/>
        <family val="2"/>
        <scheme val="minor"/>
      </rPr>
      <t xml:space="preserve"> Allerdings konnte mit der Recherche aus insgesamt 2.391 Treffern sowie ergänzenden Handsuchen </t>
    </r>
    <r>
      <rPr>
        <b/>
        <sz val="11"/>
        <rFont val="Aptos Narrow"/>
        <family val="2"/>
        <scheme val="minor"/>
      </rPr>
      <t>kein publiziertes, validiertes, deutschsprachiges Instrument, welches die Einschlusskriterien erfüllte, gefunden werden</t>
    </r>
    <r>
      <rPr>
        <sz val="11"/>
        <rFont val="Aptos Narrow"/>
        <family val="2"/>
        <scheme val="minor"/>
      </rPr>
      <t>. Für Opioid-bezogene Störungen wurden in einer systematischen Übersichtsarbeit englischsprachige validierte Instrumente zur Bestimmung des Risikos eines problematischen Analgetikagebrauchs bei Patient*innen mit</t>
    </r>
    <r>
      <rPr>
        <b/>
        <sz val="11"/>
        <rFont val="Aptos Narrow"/>
        <family val="2"/>
        <scheme val="minor"/>
      </rPr>
      <t xml:space="preserve"> chronischen Schmerzen</t>
    </r>
    <r>
      <rPr>
        <sz val="11"/>
        <rFont val="Aptos Narrow"/>
        <family val="2"/>
        <scheme val="minor"/>
      </rPr>
      <t xml:space="preserve"> überprüft. Die Autor*innen schlussfolgern, dass für die Vorhersage eines Missbrauchs mit verschreibungspflichtigen Opioiden der </t>
    </r>
    <r>
      <rPr>
        <b/>
        <sz val="11"/>
        <rFont val="Aptos Narrow"/>
        <family val="2"/>
        <scheme val="minor"/>
      </rPr>
      <t xml:space="preserve">Pain Medication Questionnaire (PMQ) und der Screener and Opioid Assessment for Patients with Pain (SOAPP) </t>
    </r>
    <r>
      <rPr>
        <sz val="11"/>
        <rFont val="Aptos Narrow"/>
        <family val="2"/>
        <scheme val="minor"/>
      </rPr>
      <t xml:space="preserve">die beste Evidenzgrundlage haben sowie der </t>
    </r>
    <r>
      <rPr>
        <b/>
        <sz val="11"/>
        <rFont val="Aptos Narrow"/>
        <family val="2"/>
        <scheme val="minor"/>
      </rPr>
      <t>Current Opioid Misuse Measure (COMM</t>
    </r>
    <r>
      <rPr>
        <sz val="11"/>
        <rFont val="Aptos Narrow"/>
        <family val="2"/>
        <scheme val="minor"/>
      </rPr>
      <t>) für einen vorhandenen Missbrauch. Eine validierte deutsche Übersetzung aller drei Fragebögen liegt aktuell nicht vor.</t>
    </r>
  </si>
  <si>
    <t xml:space="preserve">Update S3-Leitlinie Reizdarmsyndrom: Definition, Pathophysiologie,
Diagnostik und Therapie. </t>
  </si>
  <si>
    <t>Ziel dieser Leitlinienaktualisierung war es, den gegenwärtigen
Kenntnisstand zu Grundlagen, Diagnostik und Therapie aller Formen des Reizdarmsyndromes bei Erwachsenen und Kindern
zusammenzufassen, zu bewerten und in praxisrelevante Empfeh-
lungen zu übertragen. Diese richten sich an das gesamte
Spektrum der an der Diagnostik und Therapie beteiligten Berufsgruppen (Allgemeinmediziner, Internisten, Kinder- und Jugendmediziner, Psychologen, Psychiater, Psychosomatiker etc.) ebenso wie an Betroffene und Leistungserbringer (Krankenkassen, Rentenversicherungsträger)</t>
  </si>
  <si>
    <t>psychische Komorbiditäten bei Reizdarmsyndrom (anxiety, depression)</t>
  </si>
  <si>
    <t>systematische Literaturrecherche lt. AWMF-Regelwerk</t>
  </si>
  <si>
    <t>Patient*innen mit Reizdarmsyndrom in der hausärztlichen und spezialfachärztlichen Versorgung</t>
  </si>
  <si>
    <t>yes, patients with irritable bowel syndrome</t>
  </si>
  <si>
    <t>Empfehlungsgrad B</t>
  </si>
  <si>
    <r>
      <t xml:space="preserve">Empfehlung  3- 17
Bei Patienten mit RDS sollten bereits in der Basisanamnese psychische Einflussfaktoren und Komorbiditäten wie </t>
    </r>
    <r>
      <rPr>
        <b/>
        <sz val="11"/>
        <rFont val="Aptos Narrow"/>
        <family val="2"/>
        <scheme val="minor"/>
      </rPr>
      <t xml:space="preserve">Ängstlichkeit </t>
    </r>
    <r>
      <rPr>
        <sz val="11"/>
        <rFont val="Aptos Narrow"/>
        <family val="2"/>
        <scheme val="minor"/>
      </rPr>
      <t xml:space="preserve">und </t>
    </r>
    <r>
      <rPr>
        <b/>
        <sz val="11"/>
        <rFont val="Aptos Narrow"/>
        <family val="2"/>
        <scheme val="minor"/>
      </rPr>
      <t xml:space="preserve">Depressivität </t>
    </r>
    <r>
      <rPr>
        <sz val="11"/>
        <rFont val="Aptos Narrow"/>
        <family val="2"/>
        <scheme val="minor"/>
      </rPr>
      <t>erhoben und dokumentiert werden.</t>
    </r>
  </si>
  <si>
    <t xml:space="preserve">Basierend auf einem biopsychosozialen Krankheitsmodell und im Sinne einer somatischen und psychosozialen Paralleldiagnostik  sollte bereits die Basisanamnese Fragen zu psychosozialen Aspekten wie z. B. Stressfaktoren in Beruf und Familie sowie zu Stimmung und Ängstlichkeit umfassen. </t>
  </si>
  <si>
    <t>validierte Fragebögen</t>
  </si>
  <si>
    <r>
      <t xml:space="preserve">Bei den deutschen Versionen der </t>
    </r>
    <r>
      <rPr>
        <b/>
        <sz val="11"/>
        <rFont val="Aptos Narrow"/>
        <family val="2"/>
        <scheme val="minor"/>
      </rPr>
      <t>Hospital Anxiety and Depression Scale (HADS-D)</t>
    </r>
    <r>
      <rPr>
        <sz val="11"/>
        <rFont val="Aptos Narrow"/>
        <family val="2"/>
        <scheme val="minor"/>
      </rPr>
      <t xml:space="preserve"> und des </t>
    </r>
    <r>
      <rPr>
        <b/>
        <sz val="11"/>
        <rFont val="Aptos Narrow"/>
        <family val="2"/>
        <scheme val="minor"/>
      </rPr>
      <t>Patient Health Questionnaire (PHQ-D)</t>
    </r>
    <r>
      <rPr>
        <sz val="11"/>
        <rFont val="Aptos Narrow"/>
        <family val="2"/>
        <scheme val="minor"/>
      </rPr>
      <t xml:space="preserve"> handelt es sich um einfache, validierte Fragebogen, die es mit wenigen Fragen erlauben, im Sinne eines Screenings abzuschätzen, ob eine Depression, eine Angststörung oder eine andere psychische Auffälligkeit vorliegen könnte. Auch bezüglich einer Verlaufsbeurteilung können Fragebogen hilfreich sein.</t>
    </r>
  </si>
  <si>
    <r>
      <t xml:space="preserve">Bei entsprechender Indikation soll in ein </t>
    </r>
    <r>
      <rPr>
        <b/>
        <sz val="11"/>
        <rFont val="Aptos Narrow"/>
        <family val="2"/>
        <scheme val="minor"/>
      </rPr>
      <t>psychosomatisches/ psychotherapeutisches Setting überwiesen</t>
    </r>
    <r>
      <rPr>
        <sz val="11"/>
        <rFont val="Aptos Narrow"/>
        <family val="2"/>
        <scheme val="minor"/>
      </rPr>
      <t xml:space="preserve"> werden.</t>
    </r>
  </si>
  <si>
    <t>Depression und Angststörung bei Patient*innen mit Müdigkeit</t>
  </si>
  <si>
    <t>Patient*innen in der Hausarztpraxis mit dem Symptom Müdigkeit</t>
  </si>
  <si>
    <t>yes, patients with symptom fatigue</t>
  </si>
  <si>
    <t>Empfehlungsgrad A, LoE: 1a</t>
  </si>
  <si>
    <r>
      <t xml:space="preserve">Bei primär ungeklärter Müdigkeit sollen anhand von </t>
    </r>
    <r>
      <rPr>
        <b/>
        <sz val="11"/>
        <rFont val="Aptos Narrow"/>
        <family val="2"/>
        <scheme val="minor"/>
      </rPr>
      <t>Screeningfragen eine Depression oder Angststörung</t>
    </r>
    <r>
      <rPr>
        <sz val="11"/>
        <rFont val="Aptos Narrow"/>
        <family val="2"/>
        <scheme val="minor"/>
      </rPr>
      <t xml:space="preserve"> eruiert werden.</t>
    </r>
  </si>
  <si>
    <r>
      <rPr>
        <b/>
        <sz val="11"/>
        <rFont val="Aptos Narrow"/>
        <family val="2"/>
        <scheme val="minor"/>
      </rPr>
      <t xml:space="preserve">Depression, Angst und psychosoziale Belastungen </t>
    </r>
    <r>
      <rPr>
        <sz val="11"/>
        <rFont val="Aptos Narrow"/>
        <family val="2"/>
        <scheme val="minor"/>
      </rPr>
      <t>sowie kommunikative Einschränkungen sind häufige ursächliche Faktoren oder Begleiterscheinungen bei Personen mit Müdigkeit.
Müdigkeit ist ein Symptom bei zahlreichen psychischen Störungen. Bei der Depression in der Allgemeinpraxis herrschen leichte und mittlere Ausprägungen sowie körperliche Symptome (73 % bei Depressionen und Angststörungen) vor. Die depressiven Symptome müssen deshalb aktiv erfragt werden.  
Nach ICD-10 stellen die beiden in den Screeningfragen erfassten Symptome neben Verminderung des Antriebs mit erhöhter Ermüdbarkeit (oft selbst nach kleinen Anstrengungen) und Aktivitätseinschränkung die Kernsymptome einer Depression dar. Somit sind bei Menschen mit dem Symptom Müdigkeit bei einer positiven Screeningfrage bereits zwei Kernsymptome gegeben. Der Bezug auf die letzten vier Wochen ergibt eine höhere Sensitivität aber geringere Spezifität gegenüber kontinuierlicher Symptomatik in den letzten zwei Wochen.</t>
    </r>
  </si>
  <si>
    <t>Anamnesefragebogen bzw. validierte Fragebögen</t>
  </si>
  <si>
    <r>
      <t xml:space="preserve">Zur einfacheren Umsetzung wurde für diese Leitlinie ein Anamnesefragebogen „Müdigkeit“ erstellt. Außerdem können folgende validierten Fragebögen bei spezifischem Verdacht zum Einsatz kommen: </t>
    </r>
    <r>
      <rPr>
        <b/>
        <sz val="11"/>
        <rFont val="Aptos Narrow"/>
        <family val="2"/>
        <scheme val="minor"/>
      </rPr>
      <t xml:space="preserve">PHQ 9 </t>
    </r>
    <r>
      <rPr>
        <sz val="11"/>
        <rFont val="Aptos Narrow"/>
        <family val="2"/>
        <scheme val="minor"/>
      </rPr>
      <t xml:space="preserve">oder </t>
    </r>
    <r>
      <rPr>
        <b/>
        <sz val="11"/>
        <rFont val="Aptos Narrow"/>
        <family val="2"/>
        <scheme val="minor"/>
      </rPr>
      <t xml:space="preserve">BDI-II </t>
    </r>
    <r>
      <rPr>
        <sz val="11"/>
        <rFont val="Aptos Narrow"/>
        <family val="2"/>
        <scheme val="minor"/>
      </rPr>
      <t xml:space="preserve">für Depression, </t>
    </r>
    <r>
      <rPr>
        <b/>
        <sz val="11"/>
        <rFont val="Aptos Narrow"/>
        <family val="2"/>
        <scheme val="minor"/>
      </rPr>
      <t xml:space="preserve">GAD-2 </t>
    </r>
    <r>
      <rPr>
        <sz val="11"/>
        <rFont val="Aptos Narrow"/>
        <family val="2"/>
        <scheme val="minor"/>
      </rPr>
      <t xml:space="preserve">oder </t>
    </r>
    <r>
      <rPr>
        <b/>
        <sz val="11"/>
        <rFont val="Aptos Narrow"/>
        <family val="2"/>
        <scheme val="minor"/>
      </rPr>
      <t xml:space="preserve">GAD-7 </t>
    </r>
    <r>
      <rPr>
        <sz val="11"/>
        <rFont val="Aptos Narrow"/>
        <family val="2"/>
        <scheme val="minor"/>
      </rPr>
      <t>für Angststörungen.
Zwei Screening-Fragen haben sich in systematischen Untersuchungen als aussagekräftig und praktikabel erwiesen, allerdings stehen Untersuchungen zur Verwendung im ärztlichen Gespräch (im Gegensatz zu vom Patienten ausgefüllten Fragebögen) und für die deutsche Formulierung noch aus:
- Haben Sie sich im letzten Monat oft niedergeschlagen, schwermütig oder hoffnungslos gefühlt?
- Haben Sie im letzten Monat oft wenig Interesse oder Freude an Ihren Tätigkeiten gehabt?
Werden beide Fragen verneint, kann eine ausgeprägte Depression (sog. „Major“ Depression) mit hoher Sicherheit als ausgeschlossen gelten (Sensitivität von 96 %).
Folgende Fragen sind zur ersten Abklärung einer Angststörung geeignet:
- Fühlten Sie sich im Verlauf der letzten vier Wochen deutlich beeinträchtigt durch...
  - nervliche Anspannung, Ängstlichkeit, Gefühl, aus dem seelischen Gleichgewicht zu sein?
  - Sorgen über vielerlei Dinge?
- Hatten Sie während der letzten vier Wochen eine Angstattacke (plötzliches Gefühl der
Angst oder Panik)?
Wechselnde Symptome und hohe Konsultationsraten über längere Zeit sind Hinweise für somatoforme Störungen. Müdigkeit und Antriebsstörungen bei bekannter Psychose können Erstsymptom einer Wiedererkrankung sein oder nach einem Schub länger persistieren.</t>
    </r>
  </si>
  <si>
    <t xml:space="preserve">Die Leitlinie gibt Empfehlungen für die psychoonkologische Diagnostik, Beratung
und Behandlung bei erwachsenen Krebspatient*innen (≥18 Jahre) im gesamten
Verlauf einer Krebserkrankung sowie in allen Sektoren der medizinischen Versorgung.
Sie stellt die Grundlage für die Implementierung von psychoonkologischen
Versorgungsangeboten in allen Sektoren dar. </t>
  </si>
  <si>
    <t>psychische Störungen bei Krebspatient*innen (anxiety, depression)</t>
  </si>
  <si>
    <r>
      <rPr>
        <b/>
        <sz val="11"/>
        <rFont val="Aptos Narrow"/>
        <family val="2"/>
        <scheme val="minor"/>
      </rPr>
      <t>systematische Updaterecherche</t>
    </r>
    <r>
      <rPr>
        <sz val="11"/>
        <rFont val="Aptos Narrow"/>
        <family val="2"/>
        <scheme val="minor"/>
      </rPr>
      <t xml:space="preserve"> in MEDLINE, EMBASE, PsycINFO/Psyndex, Cochrane Database of Systematic Reviews (CDSR) sowie Database of Abstracts of Reviews of Effectiveness (DARE)</t>
    </r>
  </si>
  <si>
    <t>Empfehlungsgrade A, B, C</t>
  </si>
  <si>
    <t>erwachsene Krebspatient*innen</t>
  </si>
  <si>
    <t>yes, patients with cancer</t>
  </si>
  <si>
    <t xml:space="preserve">konsensbasierte Empfehlung
Empfehlungsgrad A, LoE 1b
</t>
  </si>
  <si>
    <r>
      <rPr>
        <b/>
        <sz val="11"/>
        <rFont val="Aptos Narrow"/>
        <family val="2"/>
        <scheme val="minor"/>
      </rPr>
      <t>Alle Krebspatient*innen sollen ein Screening auf psychosoziale Belastungen</t>
    </r>
    <r>
      <rPr>
        <sz val="11"/>
        <rFont val="Aptos Narrow"/>
        <family val="2"/>
        <scheme val="minor"/>
      </rPr>
      <t xml:space="preserve"> erhalten.
Vor allem bei anhaltenden Schmerzen, starker körperlicher Symptombelastung oder Fatigue sollen die psychische Belastung sowie das Vorliegen einer psychischen Störung abgeklärt werden. </t>
    </r>
  </si>
  <si>
    <r>
      <t xml:space="preserve">Evidenzbasiertes Statement (LoE 1b): Die häufigsten psychischen Störungen bei Krebspatient*innen sind affektive Störungen, Angststörungen, Anpassungsstörungen und Störungen durch psychotrope Substanzen. Schmerzen, eine hohe körperliche Symptombelastung, Fatigue sowie das Vorliegen einer psychischen Störung in der Vorgeschichte begünstigen das Auftreten einer psychischen Störung bei Krebspatient*innen.
Nach Expert*innenkonsens kann ein möglichst frühzeitig eingesetztes Screening eine Chronifizierung psychischer Belastung verhindern und hat deshalb einen hohen Stellenwert im diagnostischen Prozess. Empirische Belege stehen bislang noch aus und sollen durch entsprechende Studien untermauert werden. Bereits im Rahmen des ersten Kontaktes mit einer ambulanten oder stationären Versorgungseinrichtung sollte es deswegen durchgeführt werden. 
Ein Screening nach psychosozialen Belastungen und die Abklärung der Unterstützungsbedürfnisse sollen auf </t>
    </r>
    <r>
      <rPr>
        <b/>
        <sz val="11"/>
        <rFont val="Aptos Narrow"/>
        <family val="2"/>
        <scheme val="minor"/>
      </rPr>
      <t xml:space="preserve">freiwilliger Basis </t>
    </r>
    <r>
      <rPr>
        <sz val="11"/>
        <rFont val="Aptos Narrow"/>
        <family val="2"/>
        <scheme val="minor"/>
      </rPr>
      <t>erfolgen. Mit dem*der Patient*in sollten anhand der Kriterien partizipativer Entscheidungsfindung darauf aufbauende Informations- und Unterstützungsmöglichkeiten besprochen werden.</t>
    </r>
  </si>
  <si>
    <r>
      <t xml:space="preserve">Allerdings ist dabei zu berücksichtigen, dass das </t>
    </r>
    <r>
      <rPr>
        <b/>
        <sz val="11"/>
        <rFont val="Aptos Narrow"/>
        <family val="2"/>
        <scheme val="minor"/>
      </rPr>
      <t>Screening keine Belastung für den*die Patient*in darstellen sollte</t>
    </r>
    <r>
      <rPr>
        <sz val="11"/>
        <rFont val="Aptos Narrow"/>
        <family val="2"/>
        <scheme val="minor"/>
      </rPr>
      <t>. In seltenen Fällen lehnen Patient*innen ein angebotenes Screening ab, aufgrund der Befürchtung, stigmatisiert zu werden.
Bei jedem Screening können Personen falsch zugeordnet werden. Im Kontext der Psychoonkologie bedeutet dies, dass Personen fälschlicherweise als psychosozial stark belastet identifiziert werden, obwohl sie bei weiterer Abklärung keine behandlungsbedürftige Problematik aufweisen (falsch Positive), und Personen stark belastet sind, aber durch das Screening nicht erfasst werden (falsch Negative).</t>
    </r>
  </si>
  <si>
    <t xml:space="preserve">Zur Erfassung der psychosozialen Belastung sollen validierte und standardisierte Screeninginstrumente eingesetzt werden. (Empfehlungsgrad A, LoE 1b)
</t>
  </si>
  <si>
    <r>
      <t xml:space="preserve">Für die psychoonkologische Diagnostik liegt eine Reihe von Fragebögen vor, die als Screeningverfahren niederschwellig Patient*innen mit spezifischen Störungen oder Problemlagen identifizieren. Als Screeninginstrumente sollen das </t>
    </r>
    <r>
      <rPr>
        <b/>
        <sz val="11"/>
        <rFont val="Aptos Narrow"/>
        <family val="2"/>
        <scheme val="minor"/>
      </rPr>
      <t>Distress-Thermometer (DT)</t>
    </r>
    <r>
      <rPr>
        <sz val="11"/>
        <rFont val="Aptos Narrow"/>
        <family val="2"/>
        <scheme val="minor"/>
      </rPr>
      <t xml:space="preserve">, die </t>
    </r>
    <r>
      <rPr>
        <b/>
        <sz val="11"/>
        <rFont val="Aptos Narrow"/>
        <family val="2"/>
        <scheme val="minor"/>
      </rPr>
      <t>Hospital Anxiety and Depression Scale (HADS)</t>
    </r>
    <r>
      <rPr>
        <sz val="11"/>
        <rFont val="Aptos Narrow"/>
        <family val="2"/>
        <scheme val="minor"/>
      </rPr>
      <t xml:space="preserve">, der Fragebogen zur </t>
    </r>
    <r>
      <rPr>
        <b/>
        <sz val="11"/>
        <rFont val="Aptos Narrow"/>
        <family val="2"/>
        <scheme val="minor"/>
      </rPr>
      <t>Belastung von Krebspatienten (FBK), das Depressionsmodul des Patient Health Questionnaire (PHQ-9) oder die Generalizied Anxiety Disorder Scale-7 (GAD-7)</t>
    </r>
    <r>
      <rPr>
        <sz val="11"/>
        <rFont val="Aptos Narrow"/>
        <family val="2"/>
        <scheme val="minor"/>
      </rPr>
      <t xml:space="preserve"> eingesetzt werden. Zusätzlich zum Belastungsscreening soll der subjektive </t>
    </r>
    <r>
      <rPr>
        <b/>
        <sz val="11"/>
        <rFont val="Aptos Narrow"/>
        <family val="2"/>
        <scheme val="minor"/>
      </rPr>
      <t xml:space="preserve">psychosoziale Unterstützungsbedarf erfragt </t>
    </r>
    <r>
      <rPr>
        <sz val="11"/>
        <rFont val="Aptos Narrow"/>
        <family val="2"/>
        <scheme val="minor"/>
      </rPr>
      <t>werden.
Die beste Evidenz bei Krebspatient*innen liegt national und international für die Hospital Anxiety and Depression Scale (HADS-D), das Distress-Thermometer (DT), das Depressionsmodul des Gesundheitsfragebogens für Patienten (PHQ-9) sowie für das Modul Generalisierte Angststörung (GAD-7) vor. Im deutschen Sprachraum ist weiterhin der Fragebogen zur Belastung von Krebspatienten (FBK-23 und FBK-10) gut validiert.
Ein psychoonkologisches Fragebogenscreening kann in allen Versorgungssettings, d.h. in der stationären wie ambulanten Versorgung eingesetzt werden. Ein psychoonkologisches Fragebogenscreening kann neben der psychosozialen Anamnese in die ärztliche oder pflegerische Anamnese einfließen.
Klinische Screeningfragen sind z.B., „Wie belastet haben Sie sich in der vergangenen Woche gefühlt?“, „Wie stark fühlten Sie sich in den letzten beiden Wochen durch Nervosität, Ängstlichkeit oder Anspannung beeinträchtigt?“ oder „Wie stark fühlten Sie sich in den letzten beiden Wochen durch Niedergeschlagenheit und/oder Depressivität beeinträchtigt?“.</t>
    </r>
  </si>
  <si>
    <t>Ein Screening nach psychosozialen Belastungen kann in Abhängigkeit von den lokalen Gegebenheiten von jedem Mitglied des Behandlungsteams, das mit der Versorgung von Krebspatient*innen betraut ist, nach entsprechender Einarbeitung durchgeführt werden. Die in der Behandlung von Krebspatient*innen involvierten Berufsgruppen sollten in der Lage sein, Art und Ausmaß psychosozialer Belastungen zu erkennen und bei Bedarf eine gezielte diagnostische Abklärung durch eine*n Fachärztin/Facharzt bzw. Psychotherapeut*in in die Wege zu leiten. Dies betrifft auch die Einschätzung der Suizidalität oder anderer Formen der Selbst- sowie Fremdgefährdung durch den*die Patient*in.
Der klinisch diagnostische Prozess beinhaltet die Erfassung der Beschwerden und Symptomen, Befund und klassifikatorische Diagnostik, Eigenschaftsdiagnostik, die Analyse der Lebensbedingungen (u.a. die Rolle von Bezugspersonen) sowie die Planung und Erläuterung der Interventionsangebote, Patient*inneninformation und ggf. Klärung der Veränderungsmotivation.
Bei positivem Screening und/oder subjektivem Unterstützungsbedarf soll ein diagnostisches Gespräch zur Abklärung psychosozialer Belastungen, psychischer
Komorbidität sowie dem Unterstützungs- und Behandlungsbedarf angeboten werden. Eine weiterführende diagnostische Abklärung sollte entsprechend der im Gespräch festgestellten individuellen Probleme im psychischen/sozialen/ somatischen Bereich erfolgen.</t>
  </si>
  <si>
    <r>
      <t xml:space="preserve">Ein psychoonkologisches Screening sollte </t>
    </r>
    <r>
      <rPr>
        <b/>
        <sz val="11"/>
        <rFont val="Aptos Narrow"/>
        <family val="2"/>
        <scheme val="minor"/>
      </rPr>
      <t>frühestmöglich in angemessenen Abständen,</t>
    </r>
    <r>
      <rPr>
        <sz val="11"/>
        <rFont val="Aptos Narrow"/>
        <family val="2"/>
        <scheme val="minor"/>
      </rPr>
      <t xml:space="preserve"> wenn klinisch indiziert oder </t>
    </r>
    <r>
      <rPr>
        <b/>
        <sz val="11"/>
        <rFont val="Aptos Narrow"/>
        <family val="2"/>
        <scheme val="minor"/>
      </rPr>
      <t>bei Veränderung des Erkrankungsstatus</t>
    </r>
    <r>
      <rPr>
        <sz val="11"/>
        <rFont val="Aptos Narrow"/>
        <family val="2"/>
        <scheme val="minor"/>
      </rPr>
      <t xml:space="preserve"> eines*einer Patient*in (z. B. Wiederauftreten oder Fortschreiten der Erkrankung) wiederholt im Krankheitsverlauf durchgeführt werden.</t>
    </r>
  </si>
  <si>
    <t>Depression bei Personen mit Demenz</t>
  </si>
  <si>
    <t>Personen mit Demenz</t>
  </si>
  <si>
    <t>yes, patients with dementia</t>
  </si>
  <si>
    <t>Empfehlungsgrad: schwach dafür (B)</t>
  </si>
  <si>
    <t>Wir schlagen vor, bei Personen mit leichter kognitiver Störung oder Demenz Symptome einer Depression mittels klinischen Interviews und Fragebogen standardisiert zu erfassen.</t>
  </si>
  <si>
    <t>Psychische und Verhaltenssymptome sind häufig bei Demenz und leichter kognitiver Störung. Eine Erfassung mithilfe geeigneter Instrumente kann bei der Befundinterpretation und Diagnostik neuropsychologischer Untersuchungen hilfreich sein. Außerdem leiten sich hieraus eventuell therapeutische Maßnahmen ab.
Menschen mit leichter kognitiver Störung oder Demenz haben in zweifacher Hinsicht einen Nutzen durch die Quantifizierung von Art und Ausmaß depressiver Symptome. Zum einen trägt diese Information zur diagnostischen Genauigkeit der neuropsychologischen Untersuchung bei. Zum anderen bestehen bei Behandlungsbedürftigkeit Behandlungsoptionen.</t>
  </si>
  <si>
    <t>Bei Personen, die einer solchen weitergehenden Untersuchung zustimmen, besteht durch die Testung ein kleines Schadensrisiko durch psychische Belastung bei der Erkennung der Störung.</t>
  </si>
  <si>
    <t>kein spezifisches Tool empfohlen</t>
  </si>
  <si>
    <r>
      <t>In einer Metaanalyse über 15 Studien zeigten sich für die Erkennung einer Depression bei
Demenz für die Cornell Scale for Depression in Dementia (CSDD) eine Sensitivität von 0.84 (95% KI = 0.73–0.91) und eine Spezifität von 0.80 (95 % KI = 0.65–0.90), für die</t>
    </r>
    <r>
      <rPr>
        <b/>
        <sz val="11"/>
        <rFont val="Aptos Narrow"/>
        <family val="2"/>
        <scheme val="minor"/>
      </rPr>
      <t xml:space="preserve"> 30-Item-Version der Geriatric Depression Scale (GDS) </t>
    </r>
    <r>
      <rPr>
        <sz val="11"/>
        <rFont val="Aptos Narrow"/>
        <family val="2"/>
        <scheme val="minor"/>
      </rPr>
      <t xml:space="preserve">eine Sensitivität von 0.62 (95 % KI = 0.45–0.76) und eine Spezifität von 0.81 (95 % KI = 0.75–0.85) und für die </t>
    </r>
    <r>
      <rPr>
        <b/>
        <sz val="11"/>
        <rFont val="Aptos Narrow"/>
        <family val="2"/>
        <scheme val="minor"/>
      </rPr>
      <t>Hamilton Depression Rating Scale (HDRS)</t>
    </r>
    <r>
      <rPr>
        <sz val="11"/>
        <rFont val="Aptos Narrow"/>
        <family val="2"/>
        <scheme val="minor"/>
      </rPr>
      <t>: eine Sensitivität von 0.86 (95 % KI = 0.63–0.96) und Spezifität von 0.84 (95% KI = 0.76-0.90).</t>
    </r>
  </si>
  <si>
    <t>Spezialisierte neuropsychologische Diagnostik ist verfügbar und wird typischerweise durch Zuweisung ermöglicht. Im niedergelassenen Bereich besteht ein begrenztes Angebot. Die Diagnostik wird durch die Krankenkassen finanziert.</t>
  </si>
  <si>
    <t>Deutsche Diabetes Gesellschaft (DDG)</t>
  </si>
  <si>
    <t>Mit der Erstellung und Aktualisierung dieser Leitlinien verfolgen die Autoren die folgenden Ziele: z.B. die Entscheidung für oder gegen eine Therapie gemeinsam mit Menschen mit Diabetes und dem
Behandlungsteam abzuwägen und dann zu treffen (Partizipative Entscheidungsfindung), Informationen zu dem Nutzen aber auch den Risiken einer Stoffwechseleinstellung zu erläutern, die Lebensqualität und Therapiezufriedenheit von Menschen mit Typ-1-Diabetes zu verbessern etc.</t>
  </si>
  <si>
    <t>Depression und Angststörungen bei Patient*innen mit Typ-1-Diabetes</t>
  </si>
  <si>
    <t>Patient*innen mit Typ-1-Diabetes</t>
  </si>
  <si>
    <t>yes, patients with diabetes type 1</t>
  </si>
  <si>
    <r>
      <t>Alle Menschen mit Typ-1-Diabetes</t>
    </r>
    <r>
      <rPr>
        <b/>
        <sz val="11"/>
        <rFont val="Aptos Narrow"/>
        <family val="2"/>
        <scheme val="minor"/>
      </rPr>
      <t xml:space="preserve"> sollten regelmäßig, mindestens einmal pro Jahr und anlassbezogen</t>
    </r>
    <r>
      <rPr>
        <sz val="11"/>
        <rFont val="Aptos Narrow"/>
        <family val="2"/>
        <scheme val="minor"/>
      </rPr>
      <t xml:space="preserve"> (z.B. in kritischen Krankheitsphasen wie der Entwicklung von Folgeerkrankungen) auf das Vorliegen einer Depression und andere psychische Komorbiditäten (z. B. Angst- oder Essstörungen, kognitive Einschränkungen) untersucht werden.</t>
    </r>
  </si>
  <si>
    <r>
      <rPr>
        <b/>
        <sz val="11"/>
        <rFont val="Aptos Narrow"/>
        <family val="2"/>
        <scheme val="minor"/>
      </rPr>
      <t>Depressionen</t>
    </r>
    <r>
      <rPr>
        <sz val="11"/>
        <rFont val="Aptos Narrow"/>
        <family val="2"/>
        <scheme val="minor"/>
      </rPr>
      <t xml:space="preserve"> bei Diabetes sind ein Risikofaktor für ein schlechtes Diabetesmanagement, erhöhten Diabetes-Distress, eine reduzierte Lebensqualität, gestörte Hypoglykämie-Wahrnehmung, Hypoglykämien, Hyperglykämien und erhöhte HbA1c-Werte. Depressionen erhöhen sowohl das Risiko für das Auftreten von makrovaskulären (HR = 1.38; 95% CI: 1.30–1.47) und mikrovaskulären Komplikationen (HR = 1.33; 95% CI: 1.25–1.41) - das Auftreten von Folgekomplikationen fördert zudem das Risiko für Depressionen (HR = 1.14; 95% CI: 1.07–1.21). Depressionen bei Typ-1-Diabetes erhöhen das Mortalitätsrisko sowohl aufgrund Diabetes, als auch durch eine Erhöhung des Gesamtsterblichkeitsrisikos, welches vor allem auf ein erhöhtes Risiko von Menschen mit Typ-1-Diabetes und einer Depression in Hinblick auf Krebs und Kreislauferkrankungen zurückzuführen ist. In Hinblick auf die Sterblichkeit ist auch das erhöhte Suizidrisiko bei Depressionen bedeutsam. Eine Metaanalyse ergab ein signifikant mit Typ-1-Diabetes assoziierte Suizidrisiko (2,25, 95 % KI: 1,50-3,38), die Inzidenzrate beträgt 2,25 pro 10 000 Personenjahre. Der Anteil der auf Selbstmord zurückzuführenden Langzeittodesfälle betrug bei Typ-1-Diabetes 7,7 % (95 % CI: 6,0-9,8) und ist damit bedeutsam höher als bei Typ-2-Diabetes 1,3 % (95 % CI: 0,6-2,6).
</t>
    </r>
    <r>
      <rPr>
        <b/>
        <sz val="11"/>
        <rFont val="Aptos Narrow"/>
        <family val="2"/>
        <scheme val="minor"/>
      </rPr>
      <t>Angststörungen</t>
    </r>
    <r>
      <rPr>
        <sz val="11"/>
        <rFont val="Aptos Narrow"/>
        <family val="2"/>
        <scheme val="minor"/>
      </rPr>
      <t>: Es gibt Hinweise, dass Angststörungen bei Typ-1-Diabetes eine hohe Komorbidität mit Depressionen aufweisen und mit einer schlechteren glykämischen Kontrolle, einer erhöhten Glukosevariabilität, einer schlechteren Wahrnehmung von Hypoglykämien und einem erhöhten Risiko für mikro- und makrovaskuläre Komplikationen ist. Etwa 10% aller Menschen mit Typ-1-Diabetes weisen Ängste vor Hypoglykämien auf, insbesondere bei wiederholten schweren Hypoglykämien. Sie sind mit erhöhter Depressivität, allgemeine Ängstlichkeit, erhöhtem Diabetes-Distress und einem erhöhten Risiko für eine schlechtere glykämischen Kontrolle sowie und mikro- und makrovaskulären Komplikationen assoziiert. Die Furcht vor Hypoglykämie kann Vermeidungsverhalten, absichtlich erhöhte Glukosewerte, Suche nach Sicherheit, eingeschränkte Aktivitäten und starke emotionale Betroffenheit führen. Auch übersteigerte Sorgen vor Komplikationen des Typ-1-Diabetes oder der Zukunft können Angststörungen auslösen (Progredienzangst), welche mit einer erhöhten generellen Ängstlichkeit, Depressivität, Hypoglykämieängsten und dem Auftreten von Folgekomplikationen assoziiert sind. Panikattacken treten bei ca. 4,4 % aller Menschen mit Diabetes auf und sind mit Depressionen, höheren HbA1c-Werten, vermehrten Komplikationen und einer geringeren Lebensqualität sowie mehr funktionellen Einschränkungen verbunden.</t>
    </r>
  </si>
  <si>
    <t>im ärztlichen Gespräch oder mittels Fragebögen</t>
  </si>
  <si>
    <r>
      <t xml:space="preserve">Die Befragung in Bezug auf Depressionen kann im ärztlichen Gespräch (z.B. </t>
    </r>
    <r>
      <rPr>
        <b/>
        <sz val="11"/>
        <rFont val="Aptos Narrow"/>
        <family val="2"/>
        <scheme val="minor"/>
      </rPr>
      <t>Zwei-Fragen-Test</t>
    </r>
    <r>
      <rPr>
        <sz val="11"/>
        <rFont val="Aptos Narrow"/>
        <family val="2"/>
        <scheme val="minor"/>
      </rPr>
      <t xml:space="preserve">: „Fühlten Sie sich während der letzten zwei Wochen gedrückt, niedergeschlagen oder hoffnungslos?“, „Haben Sie während der letzten zwei Wochen Freude oder Interesse an Ihren Tätigkeiten verloren, die Ihnen gewöhnlich Freude machen?“) erfolgen. Wird eine der beiden Fragen mit „ja“ beantwortet, so ist der Verdacht auf eine Depression gegeben. Es können auch Fragebögen (z.B. </t>
    </r>
    <r>
      <rPr>
        <b/>
        <sz val="11"/>
        <rFont val="Aptos Narrow"/>
        <family val="2"/>
        <scheme val="minor"/>
      </rPr>
      <t>WHO-5</t>
    </r>
    <r>
      <rPr>
        <sz val="11"/>
        <rFont val="Aptos Narrow"/>
        <family val="2"/>
        <scheme val="minor"/>
      </rPr>
      <t>-Fragebogen, Depressionsskala des Patient Health Questionnaire (</t>
    </r>
    <r>
      <rPr>
        <b/>
        <sz val="11"/>
        <rFont val="Aptos Narrow"/>
        <family val="2"/>
        <scheme val="minor"/>
      </rPr>
      <t>PHQ-9</t>
    </r>
    <r>
      <rPr>
        <sz val="11"/>
        <rFont val="Aptos Narrow"/>
        <family val="2"/>
        <scheme val="minor"/>
      </rPr>
      <t>), Allgemeine Depressionsskala (</t>
    </r>
    <r>
      <rPr>
        <b/>
        <sz val="11"/>
        <rFont val="Aptos Narrow"/>
        <family val="2"/>
        <scheme val="minor"/>
      </rPr>
      <t>ADS</t>
    </r>
    <r>
      <rPr>
        <sz val="11"/>
        <rFont val="Aptos Narrow"/>
        <family val="2"/>
        <scheme val="minor"/>
      </rPr>
      <t>) verwendet werden. 
Angststörungen und Depressionen weisen eine hohe Komorbidität auf, so dass es sinnvoll ist,</t>
    </r>
    <r>
      <rPr>
        <b/>
        <sz val="11"/>
        <rFont val="Aptos Narrow"/>
        <family val="2"/>
        <scheme val="minor"/>
      </rPr>
      <t xml:space="preserve"> beide psychischen Störungen zu erfassen</t>
    </r>
    <r>
      <rPr>
        <sz val="11"/>
        <rFont val="Aptos Narrow"/>
        <family val="2"/>
        <scheme val="minor"/>
      </rPr>
      <t>. Das Screening kann im ärztlichen Gespräch oder mit Fragebögen (z.B. Gesundheitsfragebogen für Patienten (</t>
    </r>
    <r>
      <rPr>
        <b/>
        <sz val="11"/>
        <rFont val="Aptos Narrow"/>
        <family val="2"/>
        <scheme val="minor"/>
      </rPr>
      <t>PHQ-D</t>
    </r>
    <r>
      <rPr>
        <sz val="11"/>
        <rFont val="Aptos Narrow"/>
        <family val="2"/>
        <scheme val="minor"/>
      </rPr>
      <t>), Hypoglykämie-Angst-Fragebogen [</t>
    </r>
    <r>
      <rPr>
        <b/>
        <sz val="11"/>
        <rFont val="Aptos Narrow"/>
        <family val="2"/>
        <scheme val="minor"/>
      </rPr>
      <t>HFS</t>
    </r>
    <r>
      <rPr>
        <sz val="11"/>
        <rFont val="Aptos Narrow"/>
        <family val="2"/>
        <scheme val="minor"/>
      </rPr>
      <t>], Angst vor Diabeteskomplikationen (</t>
    </r>
    <r>
      <rPr>
        <b/>
        <sz val="11"/>
        <rFont val="Aptos Narrow"/>
        <family val="2"/>
        <scheme val="minor"/>
      </rPr>
      <t>FDCQ</t>
    </r>
    <r>
      <rPr>
        <sz val="11"/>
        <rFont val="Aptos Narrow"/>
        <family val="2"/>
        <scheme val="minor"/>
      </rPr>
      <t xml:space="preserve">)) erfolgen. </t>
    </r>
  </si>
  <si>
    <t>Bei einem positiven Befund erfolgt anschließend ein klinisches Interview zur Depressionsdiagnostik.
Für die Behandlung der Depression stehen wirkungsvolle Therapieoptionen zur Verfügung, vor allem Psychotherapie (bei leichter, mittelgradiger und schwerer Depression) und antidepressive Pharmakotherapie, vorzugsweise mit Selektiven-Serotonin-Wiederaufnahme-Hemmern (SSRI) bei mittelgradiger und schwerer Depression, auf Wunsch des Patienten auch bei leichten Depressionen. Substanzspezifische Effekte auf den Diabetes wie z. B. der reduzierte Insulinbedarf bei SSRI sowie eine Gewichtszunahme unter trizyklischen Antidepressiva sollten mit dem Patienten besprochen und im Verlauf beobachtet werden. Eine Metaanalyse zur Wirkung von Interventionen bei Depressionen bei Diabetes (Pharmakotherapie, Psychotherapie, Gruppentherapie, kollaborative Betreuung) in Bezug auf die glykämische Kontrolle und die Reduktion der Depressivität zeigte, dass alle Methoden gleichermaßen effektiv sind (Effektstärke 0,49; 95% CI: 0,36 - 0,61). Aufgrund des erhöhten Suizidrisikos bei Menschen mit Typ-1-Diabetes und einer komorbiden Depression sollen mögliche Suizidtendenzen thematisiert, präzise und detailliert erfragt und vor dem Hintergrund vorhandener Ressourcen beurteilt werden.
In einer Meta-analyse konnte nachgewiesen werden, dass mit Methoden der kognitiven Verhaltenstherapie bei Menschen mit Diabetes eine signifikante Reduktion der Ängstlichkeit erreicht werden kann. Es liegen bei Ängsten wirkungsvolle psychotherapeutische Interventionen vor. Die Studienlage erlaubt es jedoch nicht, eindeutige Aussagen zum spezifischen Effekt von Interventionen zur Behandlung von Menschen mit Typ-1-Diabetes mit verschiedenen Angststörungen zu treffen.</t>
  </si>
  <si>
    <r>
      <rPr>
        <b/>
        <sz val="11"/>
        <rFont val="Aptos Narrow"/>
        <family val="2"/>
        <scheme val="minor"/>
      </rPr>
      <t>regelmäßig, mindestens einmal pro Jahr und anlassbezogen</t>
    </r>
    <r>
      <rPr>
        <sz val="11"/>
        <rFont val="Aptos Narrow"/>
        <family val="2"/>
        <scheme val="minor"/>
      </rPr>
      <t xml:space="preserve"> (z.B. in kritischen Krankheitsphasen wie der Entwicklung von Folgeerkrankungen)</t>
    </r>
  </si>
  <si>
    <t>This guideline covers identifying, treating and managing depression in people aged 18 and over.</t>
  </si>
  <si>
    <r>
      <rPr>
        <b/>
        <sz val="11"/>
        <rFont val="Aptos Narrow"/>
        <family val="2"/>
        <scheme val="minor"/>
      </rPr>
      <t>systematic literature search</t>
    </r>
    <r>
      <rPr>
        <sz val="11"/>
        <rFont val="Aptos Narrow"/>
        <family val="2"/>
        <scheme val="minor"/>
      </rPr>
      <t xml:space="preserve"> in Medline, Medline-in-Process, Cochrane Central Register of Controlled Trials (CCTR), Cochrane Database of Systematic Reviews (CDSR), Embase and
PsycINFO.</t>
    </r>
  </si>
  <si>
    <t>strength of recommendations: strong and weak</t>
  </si>
  <si>
    <t>people aged 18 and over</t>
  </si>
  <si>
    <t>weak recommendation ("consider")</t>
  </si>
  <si>
    <r>
      <t xml:space="preserve">Be alert to possible depression (particularly in people with a </t>
    </r>
    <r>
      <rPr>
        <b/>
        <sz val="11"/>
        <rFont val="Aptos Narrow"/>
        <family val="2"/>
        <scheme val="minor"/>
      </rPr>
      <t xml:space="preserve">past history of depression or a chronic physical health problem </t>
    </r>
    <r>
      <rPr>
        <sz val="11"/>
        <rFont val="Aptos Narrow"/>
        <family val="2"/>
        <scheme val="minor"/>
      </rPr>
      <t>with associated functional impairment) and consider asking people who may have depression if:
- During the last month, have they often been bothered by feeling down, depressed or hopeless?
- During the last month, have they often been bothered by having little interest or pleasure in doing things?
If a person answers 'yes' to either of the depression identification questions but the practitioner is not competent to perform a mental health assessment, refer the person to an appropriate professional who can. If this professional is not the person's GP, inform the person's GP about the referral.
If a person answers 'yes' to either of the depression identification questions and the practitioner is competent to perform a mental health assessment, review the person's mental state and associated functional, interpersonal and social difficulties.</t>
    </r>
  </si>
  <si>
    <t>2 questions or validated measure</t>
  </si>
  <si>
    <t>Whooley questions
Consider using a validated measure (for example, for symptoms, functions and/or disability) when assessing a person with suspected depression to inform and evaluate treatment.</t>
  </si>
  <si>
    <t xml:space="preserve">"the matched care model"
Commissioners and providers of mental health services should consider using models such as stepped care or matched care for organising the delivery of care and treatment of people with depression. See the matched care model visual summary. Pathways should:
• promote easy access to, and uptake of, the treatments covered
• allow for prompt assessment of adults with depression, including assessment of severity and risk
• ensure coordination and continuity of care, with agreed protocols for sharing information
• support the integrated delivery of services across primary and secondary care, to ensure individuals do not fall into gaps in service provision
• have clear criteria for entry to all levels of a stepped care service
• have multiple entry points and ways to access the service, including selfreferral
• have routine collection of data on access to, uptake of and outcomes of the specific treatments in the pathway 
Commissioners and providers of mental health services should ensure that accessible, inclusive and culturally adapted information about the pathways into treatment and different explanatory models of depression is available, for example in different languages and formats and in line with NHS England's Accessible Information Standard.
</t>
  </si>
  <si>
    <t>Commissioners and providers of mental health services should ensure pathways have the following in place for people with depression to promote access, and increased uptake and retention:
• services delivered in culturally appropriate or culturally adapted language and formats
• services available outside normal working hours
• a range of different methods to engage with and deliver treatments in addition to in-person meetings, such as text messages, email, telephone and online or remote consultations (where clinically appropriate, and for people who wish to access and are able to access services in this way)
• services provided in community-based settings, for example in a person's home, community centres, leisure centres, care homes, social centres and integrated clinics within primary care (particularly for older people)
• services delivered jointly with charities or the voluntary sector
• bilingual therapists or independent translators
• procedures to support active involvement of families, partners and carers, if agreed by the person with depression.</t>
  </si>
  <si>
    <t>2009 (current according to NICE)</t>
  </si>
  <si>
    <t>This guideline covers identifying, treating and managing depression in people aged 18 and over who also have a chronic physical health problem such as cancer, heart disease or diabetes. It aims to improve the care of people with a long-term physical health problem, which can cause or exacerbate depression.</t>
  </si>
  <si>
    <t>systematic literature search in CINAHL,  Cochrane Database of Systematic Reviews – Cochrane Library, Embase, MEDLINE, PsycINFO, AMED (for St John’s Wort only)</t>
  </si>
  <si>
    <t>adults with a chronic physical health problem (e.g., cancer, heart disease, diabetes, or a musculoskeletal, respiratory or neurological disorder)</t>
  </si>
  <si>
    <t>yes, patients with a chronic physical health problem</t>
  </si>
  <si>
    <t>(Recommendations are primarily for practitioners working in primary care and in general hospital settings. Practitioners should be aware that patients with a chronic physical health problem are at a high risk of depression, particularly where there is functional impairment.)
Be alert to possible depression (particularly in patients with a past history of depression or a chronic physical health problem with associated functional impairment) and consider asking patients who may have depression 2 questions, specifically:
• During the last month, have you often been bothered by feeling down, depressed or hopeless?
• During the last month, have you often been bothered by having little interest or pleasure in doing things? 
If a patient with a chronic physical health problem answers 'yes' to either of the depression identification questions but the practitioner is not competent to perform a mental health assessment, they should refer the patient to an appropriate professional. If this professional is not the patient's GP, inform the GP of the referral. 
If a patient with a chronic physical health problem answers 'yes' to either of the depression identification questions, a practitioner who is competent to perform a mental health assessment should:
• ask 3 further questions to improve the accuracy of the assessment of depression, specifically:
－ during the last month, have you often been bothered by feelings of worthlessness?
－ during the last month, have you often been bothered by poor concentration?
－ during the last month, have you often been bothered by thoughts of death?
• review the patient's mental state and associated functional, interpersonal and social difficulties
• consider the role of both the chronic physical health problem and any prescribed medication in the development or maintenance of the depression
• ascertain that the optimal treatment for the physical health problem is being provided and adhered to, seeking specialist advice if necessary.  
When assessing a patient with suspected depression, consider using a validated measure (for example, for symptoms, functions and/or disability) to inform and evaluate treatment.</t>
  </si>
  <si>
    <t>Depression is a broad and heterogeneous diagnosis. Central to it is depressed mood and/or loss of pleasure in most activities. A chronic physical health problem can both cause and exacerbate depression: pain, functional impairment and disability associated with chronic physical health problems can greatly increase the risk of depression in people with physical illness, and depression can also exacerbate the pain and distress associated with physical illnesses and adversely affect outcomes, including shortening life expectancy. Furthermore, depression can be a risk factor in the development of a range of physical illnesses, such as cardiovascular disease. When a person has both depression and a chronic physical health problem, functional impairment is likely to be greater than if a person has depression or the physical health problem alone. 
Depression is approximately 2 to 3 times more common in patients with a chronic physical health problem than in people who have good physical health and occurs in about 20% of people with a chronic physical health problem.
The presence of a physical illness can complicate the assessment of depression and some symptoms, such as fatigue, are common to both mental and physical disorders.
Treating depression in people with a chronic physical health problem has the potential to increase their quality of life and life expectancy. Depression often has a remitting and relapsing course, and symptoms may persist between episodes. Where possible, the key goal of an intervention for depression should be complete relief of symptoms (remission) – this is associated with better functioning and a lower likelihood of relapse than lesser degrees of response, as well as potentially better physical health outcomes.</t>
  </si>
  <si>
    <t>two questions</t>
  </si>
  <si>
    <t>Whooley questions</t>
  </si>
  <si>
    <t xml:space="preserve">overview of interventions depending on e.g. severity of symptoms, e.g.:
- Low-intensity psychosocial interventions,  for patients with persistent subthreshold depressive symptoms or mild to moderate depression and a chronic physical health problem, and for patients with subthreshold depressive symptoms that complicate the care of the chronic physical health problem: structured group physical activity programme, group-based peer support (self-help) programme, individual guided self-help based on the principles of cognitive behavioural therapy (CBT), computerised CBT (CCBT).
- Treatment for moderate depression, for patients with initial presentation of moderate depression and a chronic physical health problem: high-intensity psychological interventions, such as group-based CBT or individual CBT for patients who decline group-based CBT or for whom it is not appropriate, or where a group is not available or behavioural couples therapy for people who have a regular partner and where the relationship may contribute to the development or maintenance of depression, or where involving the partner is considered to be of potential therapeutic benefit. 
- Antidepressant drugs
- Collaborative care 
</t>
  </si>
  <si>
    <t>This guideline covers the care and treatment of people aged 18 and over with generalised
anxiety disorder (chronic anxiety) or panic disorder (with or without agoraphobia or panic
attacks). It aims to help people achieve complete relief of symptoms (remission), which is
associated with better functioning and a lower likelihood of relapse.</t>
  </si>
  <si>
    <t>systematic literature search in CINAHL,  Embase, Medline / Medline In-Process, PsycINFO, CENTRAL, CDSR, DARE</t>
  </si>
  <si>
    <t>yes, people with symptoms</t>
  </si>
  <si>
    <r>
      <t xml:space="preserve">Be alert to possible anxiety disorders (particularly in people with a past history of an anxiety disorder, possible somatic symptoms of an anxiety disorder or in those who have experienced a recent traumatic event). Consider asking the person about their feelings of anxiety and their ability to stop or control worry, using the 2-item Generalized Anxiety Disorder scale (GAD-2).
Consider the diagnosis of GAD in people presenting with anxiety or significant worry, and in people who attend primary care frequently who:
－ have a chronic physical health problem or
－ do not have a physical health problem but are seeking reassurance about somatic symptoms (particularly older people and people from minority ethnic groups) or
－ are repeatedly worrying about a wide range of different issues.
When a person with known or suspected GAD attends primary care seeking reassurance about a chronic physical health problem or somatic symptoms and/ or repeated worrying, consider with the person whether some of their symptoms may be due to GAD.
</t>
    </r>
    <r>
      <rPr>
        <i/>
        <sz val="11"/>
        <rFont val="Aptos Narrow"/>
        <family val="2"/>
        <scheme val="minor"/>
      </rPr>
      <t>see also NICE guideline "Social anxiety disorder: recognition, assessment and treatment" (2013): recommendations on the identification of possible social anxiety disorder if social anxiety disorder is suspected.</t>
    </r>
  </si>
  <si>
    <t>"be alert" and use tools</t>
  </si>
  <si>
    <t>Generalised anxiety disorder: GAD-2
Panic disorder: There is insufficient evidence on which to recommend a well-validated, self-reporting screening instrument to use in the diagnostic process, and so consultation skills should be relied upon to elicit all necessary information.</t>
  </si>
  <si>
    <r>
      <t xml:space="preserve">For people who may have GAD, conduct a comprehensive assessment that does not rely solely on the number, severity and duration of symptoms, but also considers the degree of distress and functional impairment.
</t>
    </r>
    <r>
      <rPr>
        <b/>
        <sz val="11"/>
        <rFont val="Aptos Narrow"/>
        <family val="2"/>
        <scheme val="minor"/>
      </rPr>
      <t>Stepped-care model</t>
    </r>
    <r>
      <rPr>
        <sz val="11"/>
        <rFont val="Aptos Narrow"/>
        <family val="2"/>
        <scheme val="minor"/>
      </rPr>
      <t>:
STEP 1 (all known and suspected presentations of GAD): identification and assessment; education about GAD and treatment options; active monitoring.
STEP 2 (diagnosed GAD that has not improved after education and active monitoring in primary care): Low-intensity psychological interventions: individual non-facilitated self-help, individual guided self-help and psychoeducational groups.
STEP 3 (GAD with an inadequate response to step 2 interventions or marked functional impairment): Choice of a high-intensity psychological intervention (cognitive behavioural therapy [CBT]/applied relaxation) or a drug treatment.
STEP 4 (Complex treatment-refractory generalised anxiety disorder (GAD) and very marked functional impairment, such as self-neglect or a high risk of self-harm): Highly specialist treatment, such as complex drug and/or psychological treatment regimens; input from multi-agency teams, crisis services, day hospitals or inpatient care.</t>
    </r>
  </si>
  <si>
    <t>2011 (assessed as up-to-date in 2019)</t>
  </si>
  <si>
    <t>This guideline covers identifying, assessing and managing alcohol-use disorders (harmful drinking and alcohol dependence) in adults and young people aged 10 to 17 years. It aims
to reduce harms (such as liver disease, heart problems, depression and anxiety) from alcohol by improving assessment and setting goals for reducing alcohol consumption.</t>
  </si>
  <si>
    <t>alcohol-use disorders</t>
  </si>
  <si>
    <t>systematic literature search in Allied and Complementary Medicine Database (AMED), Cumulative Index to Nursing and Allied Health Literature (CINAHL), EMBASE, MEDLINE/MEDLINE In-Process, Psychological Information Database (PsycINFO), DARE, CDSR, CENTRAL, HTA database</t>
  </si>
  <si>
    <t>general population/ people who potentially misuse alcohol</t>
  </si>
  <si>
    <t>yes, risk assessment</t>
  </si>
  <si>
    <t>strong recommendation ("make sure", "use")</t>
  </si>
  <si>
    <t>Make sure that assessment of risk is part of any assessment, that it informs the development of the overall care plan, and that it covers risk to self (including unplanned withdrawal, suicidality and neglect) and risk to others.
Staff working in services provided and funded by the NHS who care for people who potentially misuse alcohol should be competent to identify harmful drinking (high-risk drinking) and alcohol dependence. They should be competent to initially assess the need for an intervention or, if they are not competent, they should refer people who misuse alcohol to a service that can provide an assessment of need.
Use formal assessment tools to assess the nature and severity of alcohol misuse, including the:
• AUDIT for identification and as a routine outcome measure
• SADQ or LDQ for severity of dependence
• Clinical Institute Withdrawal Assessment of Alcohol Scale, revised (CIWA-Ar) for severity of withdrawal
• APQ for the nature and extent of the problems arising from alcohol misuse.</t>
  </si>
  <si>
    <t>formal assessment tools</t>
  </si>
  <si>
    <t>In adults there is a range of diagnostic and assessment tools (with reasonable sensitivity and specificity, and reliability and validity) that are recommended for routine use in the NHS to both assess the severity of the alcohol misuse and to guide treatment decisions.
• AUDIT for identification and as a routine outcome measure
• SADQ or LDQ for severity of dependence
• Clinical Institute Withdrawal Assessment of Alcohol Scale, revised (CIWA-Ar) for severity of withdrawal
• APQ for the nature and extent of the problems arising from alcohol misuse.</t>
  </si>
  <si>
    <t>All adults who misuse alcohol who are referred to specialist alcohol services should have a brief triage assessment to assess:
• the pattern and severity of the alcohol misuse (using AUDIT) and severity of dependence (using SADQ)
• the need for urgent treatment including assisted withdrawal
• any associated risks to self or others
• the presence of any comorbidities or other factors that may need further specialist assessment or intervention.
Consider a comprehensive assessment for all adults referred to specialist services who score more than 15 on the Alcohol Use Disorders Identification Test (AUDIT). A comprehensive assessment should assess multiple areas of need, be structured in a clinical interview, use relevant and validated clinical tools, and cover the following areas:
－ alcohol use, including: consumption (historical and recent patterns of drinking (using, for example, a retrospective drinking diary), and if possible, additional information (for example, from a family member or carer)), dependence (using, for example, SADQ or Leeds Dependence Questionnaire [LDQ]), alcohol-related problems (using, for example, Alcohol Problems Questionnaire [APQ]), 
－other drug misuse, including over-the-counter medication
－physical health problems
－psychological and social problems
－cognitive function (using, for example, the Mini-Mental State Examination [MMSE])
－readiness and belief in ability to change.
Psychological interventions are an important therapeutic option for people with alcohol-related problems. However, even with the most effective current treatment (for example, cognitive behavioural therapies and social network and environment-based therapies), the effects are modest at best and the treatments are not effective for everyone. Contingency management has a considerable and compelling evidence base in the treatment of substance misuse (for example, opioid misuse) but there is only a limited, if promising, evidence base for contingency management in the treatment of alcohol-related problems. 
(several recommendations on treatment options)</t>
  </si>
  <si>
    <t>Screening for Depression and Suicide Risk in Adults. US Preventive Services Task Force Recommendation Statement</t>
  </si>
  <si>
    <t>The USPSTF commissioned a systematic review to evaluate benefits and harms of screening, accuracy of screening, and benefits and harms of treatment of MDD and suicide risk in asymptomatic adults that would be applicable to primary care settings.</t>
  </si>
  <si>
    <t>see systematic review</t>
  </si>
  <si>
    <t>USPSTF grades of recommendation A, B, C, D, or I</t>
  </si>
  <si>
    <t>Adults, including pregnant and postpartum persons, and older adults (65 years or older)</t>
  </si>
  <si>
    <t>Grade B 
Definition Grade B: The USPSTF recommends the service. There is high certainty that the net benefit is moderate or there is moderate certainty that the net benefit is moderate to substantial.
Suggestion for practice: Offer or provide this service.</t>
  </si>
  <si>
    <t>The USPSTF recommends screening for depression in the adult population, including pregnant and postpartum persons, as well as older adults (65 years or older)</t>
  </si>
  <si>
    <r>
      <t xml:space="preserve">Benefits of early detection: 
</t>
    </r>
    <r>
      <rPr>
        <b/>
        <sz val="11"/>
        <rFont val="Aptos Narrow"/>
        <family val="2"/>
        <scheme val="minor"/>
      </rPr>
      <t>Adults</t>
    </r>
    <r>
      <rPr>
        <sz val="11"/>
        <rFont val="Aptos Narrow"/>
        <family val="2"/>
        <scheme val="minor"/>
      </rPr>
      <t xml:space="preserve">: Adequate evidence that depression screening programs in primary care or comparable settings result in improved health outcomes associated with a magnitude of moderate benefit; Convincing evidence that treatment (ie, psychotherapy or pharmacotherapy) of depression results in improved health outcomes associated with a magnitude of moderate benefit.
</t>
    </r>
    <r>
      <rPr>
        <b/>
        <sz val="11"/>
        <rFont val="Aptos Narrow"/>
        <family val="2"/>
        <scheme val="minor"/>
      </rPr>
      <t>Pregnant and postpartum persons</t>
    </r>
    <r>
      <rPr>
        <sz val="11"/>
        <rFont val="Aptos Narrow"/>
        <family val="2"/>
        <scheme val="minor"/>
      </rPr>
      <t xml:space="preserve">: Adequate evidence that depression screening programs in primary care or comparable settings result in improved health outcomes associated with a magnitude of moderate benefit; Adequate evidence that psychotherapy treatment of depression results in improved health outcomes associated with a magnitude of moderate benefit; Inadequate evidence on pharmacotherapy in pregnant and postpartum persons.
</t>
    </r>
    <r>
      <rPr>
        <b/>
        <sz val="11"/>
        <rFont val="Aptos Narrow"/>
        <family val="2"/>
        <scheme val="minor"/>
      </rPr>
      <t>Older adults</t>
    </r>
    <r>
      <rPr>
        <sz val="11"/>
        <rFont val="Aptos Narrow"/>
        <family val="2"/>
        <scheme val="minor"/>
      </rPr>
      <t>: Adequate evidence that depression screening programs in primary care or comparable settings result in improved health outcomes associated with a magnitude of moderate benefit; Convincing evidence that psychotherapy treatment of depression results in improved health outcomes associated with a magnitude of moderate benefit; Adequate evidence that pharmacotherapy treatment of depression results in improved health outcomes associated with a magnitude of moderate benefit.</t>
    </r>
  </si>
  <si>
    <r>
      <t xml:space="preserve">Harms of early detection and intervention:
</t>
    </r>
    <r>
      <rPr>
        <b/>
        <sz val="11"/>
        <rFont val="Aptos Narrow"/>
        <family val="2"/>
        <scheme val="minor"/>
      </rPr>
      <t>Adults</t>
    </r>
    <r>
      <rPr>
        <sz val="11"/>
        <rFont val="Aptos Narrow"/>
        <family val="2"/>
        <scheme val="minor"/>
      </rPr>
      <t xml:space="preserve">: Inadequate direct evidence of screening harms; Adequate evidence to bound the magnitude of harms from psychotherapy as no greater than small, based on the likely minimal harms of using screening tools, limited evidence of treatment harms, and the noninvasive nature of psychotherapy interventions. (When direct evidence is limited, absent, or restricted to select populations or clinical scenarios, the USPSTF may place conceptual upper or lower bounds on the magnitude of benefit or harms.); Adequate evidence that harms of pharmacotherapy are likely no greater than moderate.
</t>
    </r>
    <r>
      <rPr>
        <b/>
        <sz val="11"/>
        <rFont val="Aptos Narrow"/>
        <family val="2"/>
        <scheme val="minor"/>
      </rPr>
      <t>Pregnant and postpartum persons</t>
    </r>
    <r>
      <rPr>
        <sz val="11"/>
        <rFont val="Aptos Narrow"/>
        <family val="2"/>
        <scheme val="minor"/>
      </rPr>
      <t xml:space="preserve">: Inadequate direct evidence of screening harms; Adequate evidence to bound the magnitude of harms from psychotherapy as no greater than small, based on the likely minimal harms of using screening tools, limited evidence of treatment harms, and the noninvasive nature of psychotherapy interventions. (When direct evidence is limited, absent, or restricted to select populations or clinical scenarios, the USPSTF may place conceptual upper or lower bounds on the magnitude of benefit or harms.); Inadequate evidence on harms of pharmacotherapy in pregnant and postpartum persons.
</t>
    </r>
    <r>
      <rPr>
        <b/>
        <sz val="11"/>
        <rFont val="Aptos Narrow"/>
        <family val="2"/>
        <scheme val="minor"/>
      </rPr>
      <t>Older adults</t>
    </r>
    <r>
      <rPr>
        <sz val="11"/>
        <rFont val="Aptos Narrow"/>
        <family val="2"/>
        <scheme val="minor"/>
      </rPr>
      <t>: Inadequate direct evidence of screening harms; Adequate evidence to bound the magnitude of harms from psychotherapy as no greater than small, based on the likely minimal harms of using screening tools, limited evidence of treatment harms, and the noninvasive nature of psychotherapy interventions. (When direct evidence is limited, absent, or restricted to select populations or clinical scenarios, the USPSTF may place conceptual upper or lower bounds on the magnitude of benefit or harms.); Adequate evidence that harms of pharmacotherapy are likely no greater than moderate.</t>
    </r>
  </si>
  <si>
    <t>depression screening instruments</t>
  </si>
  <si>
    <t>Many brief tools have been developed that screen for depression and are appropriate for use in primary care. All positive screening results should lead to additional assessments to confirm the diagnosis, determine symptom severity, and identify comorbid psychological problems. Commonly used depression screening instruments include the Patient Health Questionnaire (PHQ) in various forms in adults, the Center for Epidemiologic Studies Depression Scale (CES-D), the Geriatric Depression Scale (GDS) in older adults, and the Edinburgh Postnatal Depression Scale (EPDS) in postpartum and pregnant persons.</t>
  </si>
  <si>
    <t>Clinicians should be aware of the risk factors, signs, and symptoms of depression and suicide; listen to any patient concerns; and make sure that persons who need help get it.
To achieve the benefit of depression screening and reduce disparities in depression-associated morbidity, it is important that persons who screen positive are evaluated further for diagnosis and, if appropriate, are provided or referred for evidence-based care. 
Treatment for MDD in adults includes psychotherapy or pharmacotherapy. Collaborative care is a multicomponent, health care system–level intervention that uses care managers to link primary care clinicians, patients, and mental health specialists to ensure patients receive the best care.</t>
  </si>
  <si>
    <t>Adequate systems and clinical staff are needed to ensure that patients are screened and, if they screen positive, are appropriately diagnosed and treated with evidence-based care or referred to a setting that can provide the necessary care. Inadequate support and follow-up may result in treatment failures or harm.
Additional components of support include training and materials to improve clinicians’ knowledge and skills surrounding diagnosis and treatment of depression, facilitation or improvement of the referral process, and patient-specific treatment materials.
Potential barriers to screening include clinician knowledge and comfort level with screening, inadequate systems to support screening or to manage positive screening results, and impact on care flow, given the time constraints faced by primary care clinicians. Clinicians should be cognizant of stigma issues associated with mental health diagnoses and should aim to develop trusting relationships with patients, free of implicit bias, by being sensitive to cultural issues.
Clinicians should also be cognizant of the barriers that keep individuals with depression, particularly those identified through screening, from receiving adequate treatment. It is estimated that only 50% of patients with major depression are identified. Only 35% of adults in the US with a depressive disorder receive care within the first year of condition onset. Systemic barriers also exist, including lack of connection between mental health and primary care, patient hesitation to initiate treatment, and nonadherence to medication and therapy.</t>
  </si>
  <si>
    <t>The USPSTF found no evidence on the optimal frequency of screening for depression. In the absence of evidence, a pragmatic approach might include screening adults who have not been screened previously and using clinical judgment while considering risk factors, comorbid conditions, and life events to determine if additional screening of patients at increased risk is warranted. Ongoing assessment of risks that may develop during pregnancy and the postpartum period is also a reasonable approach.</t>
  </si>
  <si>
    <t>Screening for Anxiety Disorders in Adults. US Preventive Services Task Force Recommendation Statement</t>
  </si>
  <si>
    <t>The USPSTF commissioned a systematic review to evaluate the benefits and harms of screening for anxiety disorders in asymptomatic adults.</t>
  </si>
  <si>
    <t>anxiety disorders</t>
  </si>
  <si>
    <t>Adults 64 years or younger,
including pregnant and
postpartum persons
Older adults (65 years or older)</t>
  </si>
  <si>
    <t>Grade B 
Grade I statement</t>
  </si>
  <si>
    <r>
      <t xml:space="preserve">The USPSTF recommends screening for anxiety disorders in </t>
    </r>
    <r>
      <rPr>
        <b/>
        <sz val="11"/>
        <rFont val="Aptos Narrow"/>
        <family val="2"/>
        <scheme val="minor"/>
      </rPr>
      <t>adults (64 years or younger), including pregnant and postpartum persons</t>
    </r>
    <r>
      <rPr>
        <sz val="11"/>
        <rFont val="Aptos Narrow"/>
        <family val="2"/>
        <scheme val="minor"/>
      </rPr>
      <t>.
The USPSTF concludes that the current evidence is insufficient to assess the balance of benefits and harms of screening for anxiety disorders in</t>
    </r>
    <r>
      <rPr>
        <b/>
        <sz val="11"/>
        <rFont val="Aptos Narrow"/>
        <family val="2"/>
        <scheme val="minor"/>
      </rPr>
      <t xml:space="preserve"> older adults</t>
    </r>
    <r>
      <rPr>
        <sz val="11"/>
        <rFont val="Aptos Narrow"/>
        <family val="2"/>
        <scheme val="minor"/>
      </rPr>
      <t>.</t>
    </r>
  </si>
  <si>
    <r>
      <t xml:space="preserve">Benefits of early detection:
</t>
    </r>
    <r>
      <rPr>
        <b/>
        <sz val="11"/>
        <rFont val="Aptos Narrow"/>
        <family val="2"/>
        <scheme val="minor"/>
      </rPr>
      <t xml:space="preserve">Adults, including pregnant and postpartum persons: </t>
    </r>
    <r>
      <rPr>
        <sz val="11"/>
        <rFont val="Aptos Narrow"/>
        <family val="2"/>
        <scheme val="minor"/>
      </rPr>
      <t xml:space="preserve">No direct evidence on benefits of screening for anxiety disorders in primary care or comparable settings on health outcomes such as quality of life, functioning, or remission in screened vs unscreened adults and pregnant and postpartum persons; Adequate evidence that psychological interventions to treat anxiety disorders are associated with a moderate magnitude of benefit for reduced anxiety symptoms in adults, including pregnant and postpartum persons; for pregnant persons, there is inadequate evidence on pharmacotherapy; for adults, there is adequate evidence that pharmacotherapy provides a small to moderate benefit in reducing anxiety symptoms.
</t>
    </r>
    <r>
      <rPr>
        <b/>
        <sz val="11"/>
        <rFont val="Aptos Narrow"/>
        <family val="2"/>
        <scheme val="minor"/>
      </rPr>
      <t>Older adults</t>
    </r>
    <r>
      <rPr>
        <sz val="11"/>
        <rFont val="Aptos Narrow"/>
        <family val="2"/>
        <scheme val="minor"/>
      </rPr>
      <t>: No direct evidence on benefits of screening for anxiety disorders in older adults in primary care or comparable settings on health outcomes such as quality of life, functioning, or remission in screened vs unscreened persons; Although there is adequate evidence that psychological interventions may reduce anxiety symptoms in older adults referred for treatment, there is overall inadequate evidence that treatment can improve outcomes in screen-detected older adults.</t>
    </r>
  </si>
  <si>
    <r>
      <t xml:space="preserve">Harms of early detection and intervention:
</t>
    </r>
    <r>
      <rPr>
        <b/>
        <sz val="11"/>
        <rFont val="Aptos Narrow"/>
        <family val="2"/>
        <scheme val="minor"/>
      </rPr>
      <t>Adults, including pregnant and postpartum persons</t>
    </r>
    <r>
      <rPr>
        <sz val="11"/>
        <rFont val="Aptos Narrow"/>
        <family val="2"/>
        <scheme val="minor"/>
      </rPr>
      <t xml:space="preserve">: No direct evidence on the harms of screening for anxiety disorders in adults, including pregnant and postpartum persons; Adequate evidence to bound the magnitude of harms of psychotherapy as no greater than small, based on the likely minimal harms of using screening tools, limited evidence of treatment harms, and the nature of the intervention. (When direct evidence is limited, absent, or restricted to select populations or clinical scenarios, the USPSTF may place conceptual upper or lower bounds on the magnitude of benefit or harms.); The USPSTF found that the harms of pharmacotherapy in general adults are no greater than moderate.
</t>
    </r>
    <r>
      <rPr>
        <b/>
        <sz val="11"/>
        <rFont val="Aptos Narrow"/>
        <family val="2"/>
        <scheme val="minor"/>
      </rPr>
      <t>Older adults</t>
    </r>
    <r>
      <rPr>
        <sz val="11"/>
        <rFont val="Aptos Narrow"/>
        <family val="2"/>
        <scheme val="minor"/>
      </rPr>
      <t>: Inadequate evidence on the harms of screening for or treatment of anxiety disorders in older adults. The few studies of harms of pharmacotherapy reported in older adults were from observational data and did not reflect treatment in screen-detected persons.</t>
    </r>
  </si>
  <si>
    <t>brief screening tools</t>
  </si>
  <si>
    <r>
      <t xml:space="preserve">Brief tools have been developed that screen for anxiety disorders and are available for use in primary care. Selected screening tools widely used in the US include versions of the Generalized Anxiety Disorder (GAD) scale, Edinburgh Postnatal Depression Scale (EPDS) anxiety subscale, Geriatric Anxiety Scale (GAS), and the Geriatric Anxiety Inventory (GAI).
Some instruments that are used for screening for anxiety disorders were initially developed for purposes other than screening, such as supporting diagnosis, assessing severity, or evaluating response to treatment. </t>
    </r>
    <r>
      <rPr>
        <b/>
        <sz val="11"/>
        <rFont val="Aptos Narrow"/>
        <family val="2"/>
        <scheme val="minor"/>
      </rPr>
      <t>Anxiety screening tools alone are insufficient to diagnose anxiety disorders. If a screening test result is positive for an anxiety disorder, a confirmatory diagnostic assessment is needed.</t>
    </r>
  </si>
  <si>
    <t>Treatment for anxiety disorders in adults can include psychotherapy or pharmacotherapy. Clinicians should be aware of the risk factors, signs, and symptoms of anxiety; listen to any patient concerns; and make sure that persons who need help get it.
To achieve the benefit of screening for anxiety disorders and reduce disparities in anxiety disorder–associated morbidity, it is important that persons who screen positive are evaluated further for diagnosis and, if appropriate, are provided or referred for evidence-based care.</t>
  </si>
  <si>
    <t>Adequate systems and clinical staff are needed to ensure that patients are screened with valid and reliable screening tools. For patients to benefit from screening, positive screening results should be confirmed by diagnostic assessment and patients should be provided, or referred to, evidence-based care, which should be accessible to all populations.
Potential barriers to screening include clinician knowledge and comfort level with screening, inadequate systems to support screening or to manage positive screening results, and impact on
care flow, given the time constraints faced by primary care clinicians. Clinicians should be cognizant to stigma issues associated with mental health diagnoses and should aim to develop trusting relationships with patients, free of implicit bias, by being sensitive to cultural issues. Clinicians should also be cognizant of the barriers that could keep individuals with anxiety disorders, particularly those identified through screening, from receiving adequate treatment. Less than half of individuals who experience a mental illness will receive mental health care. Systemic barriers, such as lack of connection between mental health and primary care, patient hesitation to initiate treatment, and nonadherence to medication and therapy, also exist.</t>
  </si>
  <si>
    <t>The USPSTF found no evidence on the optimal frequency of screening for anxiety disorders. In the absence of evidence, a pragmatic approach might include screening adults who have not been screened previously and using clinical judgment while considering risk factors, comorbid conditions, and life events to determine if additional screening of patients at increased risk is warranted. Ongoing assessment of risks that may develop during pregnancy and the postpartum period is also a reasonable approach.</t>
  </si>
  <si>
    <t>Screening for Unhealthy Drug Use: US Preventive Services Task Force Recommendation Statement</t>
  </si>
  <si>
    <t>To update its 2008 recommendation, the USPSTF commissioned reviews of the evidence on screening by asking questions about drug use and interventions for unhealthy drug use in adults and adolescents</t>
  </si>
  <si>
    <t>unhealthy drug use</t>
  </si>
  <si>
    <t>adults age 18 years or older</t>
  </si>
  <si>
    <t>B recommendation (The USPSTF recommends the service. There is high certainty that the net benefit is moderate, or there is moderate certainty that the net benefit is moderate to substantial.)</t>
  </si>
  <si>
    <t>The USPSTF recommends screening by asking questions about unhealthy drug use in adults 18 years or older. Screening should be implemented when services for accurate diagnosis, effective treatment, and appropriate care can be offered or referred. (Screening refers to asking questions about unhealthy drug use, not testing biological specimens.)</t>
  </si>
  <si>
    <t>Benefits of early detection and intervention and treatment:
• Adequate evidence that 3 FDA-approved pharmacotherapy agents have moderate benefits for reducing relapse and increasing retention in treatment in adults with opioid use disorders
• Adequate evidence that psychosocial interventions have moderate benefits for increasing abstinence from or reducing unhealthy drug use; effects may be greater for intensive psychosocial interventions and for cannabis use
• Magnitude of benefits is moderate for screening for and treatment of unhealthy drug use based on moderate benefits of pharmacotherapy in adults with opioid use disorders and some intensive psychosocial interventions in adults using some types of drugs</t>
  </si>
  <si>
    <t>Harms of early detection and intervention and treatment:
• Adequate evidence to bound the magnitude of harms as no greater than small for:
- Screening (asking questions about unhealthy drug use, not testing biological
specimens)
- Pharmacotherapy for opioid use disorders
- Intensive psychosocial interventions
• Based on lack of evidence that these interventions cause serious adverse events and evidence that buprenorphine is associated with minor adverse effects (such as constipation)</t>
  </si>
  <si>
    <t>screening tools</t>
  </si>
  <si>
    <t>Several screening tools that ask questions about drug use are available for identifying 1 or more classes of unhealthy drug use, the frequency or severity of use, or drug-related health, social, or legal consequences that characterize unhealthy use or drug use disorders. Interviewer-administered tools and self-administered tools appear to have similar accuracy.
Primary care practices may consider several factors when selecting screening tools. Brief tools (eg, NIDA [National Institute on Drug Abuse] Quick Screen, which asks 4 questions about use of alcohol, tobacco, nonmedical use of prescription drugs, and illegal drugs in the past year) may be more feasible in busy primary care settings, but longer tools (eg, the 8-item ASSIST [Alcohol, Smoking and Substance Involvement Screening Test]) that assess risks associated with unhealthy drug use or comorbid conditions may reveal information signaling the need for prompt diagnostic assessment.
Tools with questions about nonmedical use of prescription drugs (eg, TAPS [Tobacco, Alcohol, Prescription Medication, and Other Substance Use]) may be useful when clinicians are concerned about prescription misuse. 
Screening tools are not meant to diagnose drug dependence, abuse, addiction, or drug use disorders. Patients with positive screening results may, therefore, need to be offered or referred for diagnostic assessment.</t>
  </si>
  <si>
    <t>Treatment of drug use disorders is based on the type of drug used, the severity of drug use, and the type of use disorder. Many drug use disorders are chronic, relapsing conditions, and many persons who start treatment do not complete treatment. Therefore, treatment must often be repeated to stabilize current drug use, reduce relapse, and achieve abstinence or other treatment goals. Some patients, such as those who are pregnant, nursing, or caring for ill or healthy neonates, may require specialized treatment settings.
Pharmacotherapy, which is often provided with individual or group counseling, is the standard for treatment of opioid use disorders involving heroin or prescription opioid use in adults and pregnant and postpartum persons. Drug use disorders involving nonopioid drugs,such as cannabis, stimulants, and some prescription drugs, are generally treated with various psychosocial interventions that usually involve multiple
sessions of cognitive behavioral therapy, motivational interventions, contingency management, relapse prevention, community reinforcement, family behavioral therapy, 12-step facilitation therapy, or other behavioral approaches. Intensive interventions usually involve several in-person sessions over several weeks or months.
The management of patients who screen positive is usually accompanied by other interventions, including testing for blood-borne pathogens; assessmentof misuse of, abuse of, or dependence on alcohol or tobacco; assessment of potentially coexisting mental health disorders; and pain management for patients with pain who are abusing opioids.</t>
  </si>
  <si>
    <t>In practice, the benefits and harms of screening may vary because of several health, social, and legal issues. In many communities, affordable, accessible, and timely services for diagnostic assessment and treatment of patients with positive screening results are in limited supply or unaffordable.
To minimize the potential adverse effects such as stigma, labeling, or medicolegal consequences of asking questions about drug use and documenting and reporting answers, clinicians should be aware of state requirements and best practices on informed consent for screening, mandatory screening, documenting screening results in medical records, reporting of screening results to medicolegal authorities, and confidentiality protections. This recommendation statement applies to settings and populations for which services for accurate diagnosis, effective treatment, and appropriate care can be offered or referred. The net benefit assessment does not apply to settings and populations for which treatment is not provided or the result of screening is punitive.</t>
  </si>
  <si>
    <t>There is little evidence about the optimal time to start asking about unhealthy drug use or the optimal interval for screening in adults older than 18 years.</t>
  </si>
  <si>
    <t>high-risk drinking and alcohol use disorder</t>
  </si>
  <si>
    <t>updated systematic literature search in MEDLINE, Embase, the Cochrane Database of Systematic Reviews and
the Cochrane Central Register of Controlled Trials via Ovid; and CINAHL and PsycINFO via EBSCOHost</t>
  </si>
  <si>
    <t>adult and youth patients</t>
  </si>
  <si>
    <t>Yes</t>
  </si>
  <si>
    <t>strong recommendation, moderate-certainty evidence</t>
  </si>
  <si>
    <t>All adult and youth patients should be screened routinely for alcohol use above low risk</t>
  </si>
  <si>
    <t>Implementation of routine and universal alcohol use screening in primary care practice is an important public health strategy for early identification of high-risk alcohol use and secondary prevention of AUD.</t>
  </si>
  <si>
    <t xml:space="preserve">There are no reported harms from screening. </t>
  </si>
  <si>
    <r>
      <t>Single Alcohol Screening Question (</t>
    </r>
    <r>
      <rPr>
        <b/>
        <sz val="11"/>
        <rFont val="Aptos Narrow"/>
        <family val="2"/>
        <scheme val="minor"/>
      </rPr>
      <t>SASQ</t>
    </r>
    <r>
      <rPr>
        <sz val="11"/>
        <rFont val="Aptos Narrow"/>
        <family val="2"/>
        <scheme val="minor"/>
      </rPr>
      <t>), which is brief, does not require scoring and is validated in primary care: “How many times in the past year have you had 5 or more drinks in a day (for males) or 4 or more drinks in a day (for females)?”  This has a sensitivity range of 0.71–0.92 and specificity range of 0.60–0.91 for detecting AUD.
Positive screens can be followed by the Alcohol Use Disorders Identification Test (AUDIT) or its condensed version, AUDITConsumption (AUDIT-C), which have both been validated in primary care and allow for identification of low-, moderate- and high-risk levels of alcohol consumption. When a cut-point of 4 is used on the AUDIT-C to identify either at-risk drinking, hazardous drinking or AUD, the sensitivity ranges from 0.76 to 0.99 and specificity ranges from 0.66 to 0.98.
For youth (11 - 25 yr.), we suggest use of the National Institute on Alcohol Abuse and Alcoholism (</t>
    </r>
    <r>
      <rPr>
        <b/>
        <sz val="11"/>
        <rFont val="Aptos Narrow"/>
        <family val="2"/>
        <scheme val="minor"/>
      </rPr>
      <t>NIAAA</t>
    </r>
    <r>
      <rPr>
        <sz val="11"/>
        <rFont val="Aptos Narrow"/>
        <family val="2"/>
        <scheme val="minor"/>
      </rPr>
      <t>) screener, with a sensitivity of 0.96 and specificity of 0.85 for AUD when using a threshold of 2 or more drinking days per year.
We rated the certainty of evidence for this recommendation as moderate, based on systematic reviews and diagnostic accuracy studies that demonstrate that screening tools accurately identify individuals who consume alcohol above low risk levels.</t>
    </r>
  </si>
  <si>
    <t xml:space="preserve">overview of clinical pathway, see p. E1365:
- Ask about alcohol
- Screening and diagnosis
- Assess their goals
- Withdrawal management
- Long-term treatment
All adult and youth patients who screen positive for high-risk alcohol use should undergo a diagnostic interview for AUD using the DSM-5-TR criteria  and further assessment to inform
a treatment plan, if indicated. (strong recommendation, low certainty of evidence).
All patients who screen positive for high-risk alcohol use should be offered brief intervention. (strong recommendation, moderate certainty of evidence)
Alcohol use disorder pathway, see p. E1370:
- Prescreen (ask patient for consent to discuss alcohol)
- Initial screen (SASQ)
- Full screen (AUDIT or AUDIT-C)
- Diagnosis
- Assessment and care planning
</t>
  </si>
  <si>
    <t>The release of this guideline follows the recent publication of Canada’s Guidance on Alcohol and Health, and it is hoped that both of these guidelines will collectively help to address the overall harms attributable to alcohol in Canada. In most Canadian
jurisdictions, the lack of resources dedicated to care of substance use disorders, as well as the dearth of provincial or national comprehensive guidelines, have likely hindered the implementation of evidence-based treatments for AUD.
National and regional health policy-makers can substantially improve standards of care by promoting the adoption of this guideline and its recommendations. An example of a policy action that would facilitate providers in offering evidence-based medications would be to apply standard benefit status to all AUD medications on regional formularies, rather than requiring any form of special authorization.
With available resources, the  Canadian Research Initiative on Substance Misuse is pursuing a knowledge translation strategy to educate primary care providers, including efforts to track and measure implementation. Nevertheless, investments to reduce structural barriers (e.g., lack of physician training in addiction medicine) require policy-maker attention. Implementation efforts should also include low-barrier access points, as people with AUD, particularly those from marginalized communities, face multiple barriers to entering the traditional health care system.</t>
  </si>
  <si>
    <t>Although there is insufficient evidence to recommend an optimal frequency for screening, the relevant guideline working group suggested that annual screening is practical and feasible in primary care.</t>
  </si>
  <si>
    <t>The Red Book is designed to provide the general practice team with guidance on opportunistic and proactive preventive care. It provides a comprehensive and concise set of recommendations for
patients in general practice with additional information about tailoring advice depending on risk and
need. The Red Book provides the evidence and reasons for the efficient and effective use of healthcare resources in general practice.</t>
  </si>
  <si>
    <t>smoking, alcohol, depression, anxiety</t>
  </si>
  <si>
    <t>systematic search for guidelines; use of source guidelines where appropriate and targeted literature searches for topics that were not covered</t>
  </si>
  <si>
    <t>National Health and Medical Research Council (NHMRC) levels of evidence and grades of recommendations</t>
  </si>
  <si>
    <t>asymptomatic (low-risk)
people</t>
  </si>
  <si>
    <t>yes/no</t>
  </si>
  <si>
    <t>(see recommendations)</t>
  </si>
  <si>
    <r>
      <rPr>
        <b/>
        <sz val="11"/>
        <rFont val="Aptos Narrow"/>
        <family val="2"/>
        <scheme val="minor"/>
      </rPr>
      <t>Alcohol:</t>
    </r>
    <r>
      <rPr>
        <sz val="11"/>
        <rFont val="Aptos Narrow"/>
        <family val="2"/>
        <scheme val="minor"/>
      </rPr>
      <t xml:space="preserve">
</t>
    </r>
    <r>
      <rPr>
        <u/>
        <sz val="11"/>
        <rFont val="Aptos Narrow"/>
        <family val="2"/>
        <scheme val="minor"/>
      </rPr>
      <t>Screening</t>
    </r>
    <r>
      <rPr>
        <sz val="11"/>
        <rFont val="Aptos Narrow"/>
        <family val="2"/>
        <scheme val="minor"/>
      </rPr>
      <t>: Screen adults aged ≥18 years, including pregnant women, for unhealthy alcohol use. The Alcohol Use Disorder Identification Test –Consumption (AUDIT-C) tool can be used to assess this. (</t>
    </r>
    <r>
      <rPr>
        <i/>
        <sz val="11"/>
        <rFont val="Aptos Narrow"/>
        <family val="2"/>
        <scheme val="minor"/>
      </rPr>
      <t>conditionally recommended</t>
    </r>
    <r>
      <rPr>
        <sz val="11"/>
        <rFont val="Aptos Narrow"/>
        <family val="2"/>
        <scheme val="minor"/>
      </rPr>
      <t xml:space="preserve">).
</t>
    </r>
    <r>
      <rPr>
        <b/>
        <sz val="11"/>
        <rFont val="Aptos Narrow"/>
        <family val="2"/>
        <scheme val="minor"/>
      </rPr>
      <t>Anxiety</t>
    </r>
    <r>
      <rPr>
        <sz val="11"/>
        <rFont val="Aptos Narrow"/>
        <family val="2"/>
        <scheme val="minor"/>
      </rPr>
      <t xml:space="preserve">:
</t>
    </r>
    <r>
      <rPr>
        <u/>
        <sz val="11"/>
        <rFont val="Aptos Narrow"/>
        <family val="2"/>
        <scheme val="minor"/>
      </rPr>
      <t>Screening</t>
    </r>
    <r>
      <rPr>
        <sz val="11"/>
        <rFont val="Aptos Narrow"/>
        <family val="2"/>
        <scheme val="minor"/>
      </rPr>
      <t>: General population screening for anxiety is not recommended. (</t>
    </r>
    <r>
      <rPr>
        <i/>
        <sz val="11"/>
        <rFont val="Aptos Narrow"/>
        <family val="2"/>
        <scheme val="minor"/>
      </rPr>
      <t>generally not recommended</t>
    </r>
    <r>
      <rPr>
        <sz val="11"/>
        <rFont val="Aptos Narrow"/>
        <family val="2"/>
        <scheme val="minor"/>
      </rPr>
      <t xml:space="preserve">)
</t>
    </r>
    <r>
      <rPr>
        <u/>
        <sz val="11"/>
        <rFont val="Aptos Narrow"/>
        <family val="2"/>
        <scheme val="minor"/>
      </rPr>
      <t>Case finding</t>
    </r>
    <r>
      <rPr>
        <sz val="11"/>
        <rFont val="Aptos Narrow"/>
        <family val="2"/>
        <scheme val="minor"/>
      </rPr>
      <t>: Be alert to possible anxiety disorders in those aged 8–64 years, including pregnant and postpartum women (particularly in people with a history of an anxiety disorder, possible somatic symptoms of an anxiety disorder, in those who have experienced traumatic or adverse childhood events or in those with insomnia). (</t>
    </r>
    <r>
      <rPr>
        <i/>
        <sz val="11"/>
        <rFont val="Aptos Narrow"/>
        <family val="2"/>
        <scheme val="minor"/>
      </rPr>
      <t>practice point</t>
    </r>
    <r>
      <rPr>
        <sz val="11"/>
        <rFont val="Aptos Narrow"/>
        <family val="2"/>
        <scheme val="minor"/>
      </rPr>
      <t>).
Consider asking the person (aged 18–64 years) about their feelings of anxiety, and their ability to stop or control the worry, using the Generalized Anxiety Disorder 2-item (GAD-2) scale. (</t>
    </r>
    <r>
      <rPr>
        <i/>
        <sz val="11"/>
        <rFont val="Aptos Narrow"/>
        <family val="2"/>
        <scheme val="minor"/>
      </rPr>
      <t>conditionally recommended</t>
    </r>
    <r>
      <rPr>
        <sz val="11"/>
        <rFont val="Aptos Narrow"/>
        <family val="2"/>
        <scheme val="minor"/>
      </rPr>
      <t xml:space="preserve">).
</t>
    </r>
    <r>
      <rPr>
        <b/>
        <sz val="11"/>
        <rFont val="Aptos Narrow"/>
        <family val="2"/>
        <scheme val="minor"/>
      </rPr>
      <t>Depression:</t>
    </r>
    <r>
      <rPr>
        <sz val="11"/>
        <rFont val="Aptos Narrow"/>
        <family val="2"/>
        <scheme val="minor"/>
      </rPr>
      <t xml:space="preserve">
</t>
    </r>
    <r>
      <rPr>
        <u/>
        <sz val="11"/>
        <rFont val="Aptos Narrow"/>
        <family val="2"/>
        <scheme val="minor"/>
      </rPr>
      <t>Screening</t>
    </r>
    <r>
      <rPr>
        <sz val="11"/>
        <rFont val="Aptos Narrow"/>
        <family val="2"/>
        <scheme val="minor"/>
      </rPr>
      <t>: General population screening for depression is not recommended. (</t>
    </r>
    <r>
      <rPr>
        <i/>
        <sz val="11"/>
        <rFont val="Aptos Narrow"/>
        <family val="2"/>
        <scheme val="minor"/>
      </rPr>
      <t>generally not recommended</t>
    </r>
    <r>
      <rPr>
        <sz val="11"/>
        <rFont val="Aptos Narrow"/>
        <family val="2"/>
        <scheme val="minor"/>
      </rPr>
      <t xml:space="preserve">)
</t>
    </r>
    <r>
      <rPr>
        <u/>
        <sz val="11"/>
        <rFont val="Aptos Narrow"/>
        <family val="2"/>
        <scheme val="minor"/>
      </rPr>
      <t>Case finding</t>
    </r>
    <r>
      <rPr>
        <sz val="11"/>
        <rFont val="Aptos Narrow"/>
        <family val="2"/>
        <scheme val="minor"/>
      </rPr>
      <t xml:space="preserve">: Be alert for the various symptoms of depression (eg low mood, substance use, insomnia, anhedonia, suicidal thoughts, fatigue and persistent somatic complaints) in the adult population. If present, use one of the validated mental health assessment tools to
undertake further assessment. (conditionally recommended).
</t>
    </r>
    <r>
      <rPr>
        <b/>
        <sz val="11"/>
        <rFont val="Aptos Narrow"/>
        <family val="2"/>
        <scheme val="minor"/>
      </rPr>
      <t>Smoking and nicotine vaping</t>
    </r>
    <r>
      <rPr>
        <sz val="11"/>
        <rFont val="Aptos Narrow"/>
        <family val="2"/>
        <scheme val="minor"/>
      </rPr>
      <t xml:space="preserve">:
</t>
    </r>
    <r>
      <rPr>
        <u/>
        <sz val="11"/>
        <rFont val="Aptos Narrow"/>
        <family val="2"/>
        <scheme val="minor"/>
      </rPr>
      <t>Screening</t>
    </r>
    <r>
      <rPr>
        <sz val="11"/>
        <rFont val="Aptos Narrow"/>
        <family val="2"/>
        <scheme val="minor"/>
      </rPr>
      <t>: Ask patients whether they are currently smoking and document their smoking status. Also ask about and document the use of vaping products. (</t>
    </r>
    <r>
      <rPr>
        <i/>
        <sz val="11"/>
        <rFont val="Aptos Narrow"/>
        <family val="2"/>
        <scheme val="minor"/>
      </rPr>
      <t>recommended [strong]</t>
    </r>
    <r>
      <rPr>
        <sz val="11"/>
        <rFont val="Aptos Narrow"/>
        <family val="2"/>
        <scheme val="minor"/>
      </rPr>
      <t>)</t>
    </r>
  </si>
  <si>
    <r>
      <rPr>
        <b/>
        <sz val="11"/>
        <rFont val="Aptos Narrow"/>
        <family val="2"/>
        <scheme val="minor"/>
      </rPr>
      <t>Alcohol</t>
    </r>
    <r>
      <rPr>
        <sz val="11"/>
        <rFont val="Aptos Narrow"/>
        <family val="2"/>
        <scheme val="minor"/>
      </rPr>
      <t xml:space="preserve">: NR
</t>
    </r>
    <r>
      <rPr>
        <b/>
        <sz val="11"/>
        <rFont val="Aptos Narrow"/>
        <family val="2"/>
        <scheme val="minor"/>
      </rPr>
      <t>Anxiety</t>
    </r>
    <r>
      <rPr>
        <sz val="11"/>
        <rFont val="Aptos Narrow"/>
        <family val="2"/>
        <scheme val="minor"/>
      </rPr>
      <t xml:space="preserve">: There is a risk of underdiagnosis and delayed diagnosis because many people do not seek treatment. GPs should be aware of a patient’s worries about stigma and that under-reporting by patients is common.
</t>
    </r>
    <r>
      <rPr>
        <b/>
        <sz val="11"/>
        <rFont val="Aptos Narrow"/>
        <family val="2"/>
        <scheme val="minor"/>
      </rPr>
      <t>Depression</t>
    </r>
    <r>
      <rPr>
        <sz val="11"/>
        <rFont val="Aptos Narrow"/>
        <family val="2"/>
        <scheme val="minor"/>
      </rPr>
      <t xml:space="preserve">: Although there is evidence that depression screening instruments have reasonable sensitivity and specificity, the evidence for improved health outcomes and the cost-effectiveness of screening for
depression in primary care remain unclear. There is evidence for routine screening for depression in the general adult population in the context of staff-assisted support to the GP in providing depression care, case management and coordination (eg via practice nurses). There is insufficient evidence to recommend routine screening in adults or adolescents where case management and coordination are not available.
</t>
    </r>
    <r>
      <rPr>
        <b/>
        <sz val="11"/>
        <rFont val="Aptos Narrow"/>
        <family val="2"/>
        <scheme val="minor"/>
      </rPr>
      <t>Smoking</t>
    </r>
    <r>
      <rPr>
        <sz val="11"/>
        <rFont val="Aptos Narrow"/>
        <family val="2"/>
        <scheme val="minor"/>
      </rPr>
      <t>: The delivery of smoking cessation advice is likely to be one of most effective interventions in reducing mortality. Some smokers may not be ready to quit, but may still benefit from brief advice about smoking cessation.</t>
    </r>
  </si>
  <si>
    <t>different screening tools; ask for smoking status</t>
  </si>
  <si>
    <r>
      <rPr>
        <b/>
        <sz val="11"/>
        <rFont val="Aptos Narrow"/>
        <family val="2"/>
        <scheme val="minor"/>
      </rPr>
      <t>Alcohol</t>
    </r>
    <r>
      <rPr>
        <sz val="11"/>
        <rFont val="Aptos Narrow"/>
        <family val="2"/>
        <scheme val="minor"/>
      </rPr>
      <t xml:space="preserve">:
The alcohol use disorder identification test-consumption (AUDIT-C) tool can be used to assess this.
</t>
    </r>
    <r>
      <rPr>
        <b/>
        <sz val="11"/>
        <rFont val="Aptos Narrow"/>
        <family val="2"/>
        <scheme val="minor"/>
      </rPr>
      <t>Anxiety</t>
    </r>
    <r>
      <rPr>
        <sz val="11"/>
        <rFont val="Aptos Narrow"/>
        <family val="2"/>
        <scheme val="minor"/>
      </rPr>
      <t xml:space="preserve">: 
Consider using the Generalized Anxiety Disorder 2-item (GAD-2) scale.
</t>
    </r>
    <r>
      <rPr>
        <b/>
        <sz val="11"/>
        <rFont val="Aptos Narrow"/>
        <family val="2"/>
        <scheme val="minor"/>
      </rPr>
      <t>Depression</t>
    </r>
    <r>
      <rPr>
        <sz val="11"/>
        <rFont val="Aptos Narrow"/>
        <family val="2"/>
        <scheme val="minor"/>
      </rPr>
      <t xml:space="preserve">:
Consider using Sphere-12 , the K10 anxiety and depression test , the Depression Anxiety Stress Scales (DASS) or the Depression self-report questionnaire (DMI-10 and DMI-18)  for the assessment of depression in adults. 
</t>
    </r>
    <r>
      <rPr>
        <b/>
        <sz val="11"/>
        <rFont val="Aptos Narrow"/>
        <family val="2"/>
        <scheme val="minor"/>
      </rPr>
      <t>Smoking</t>
    </r>
    <r>
      <rPr>
        <sz val="11"/>
        <rFont val="Aptos Narrow"/>
        <family val="2"/>
        <scheme val="minor"/>
      </rPr>
      <t>:
ask whether they are smoking or using vaping products</t>
    </r>
  </si>
  <si>
    <r>
      <rPr>
        <b/>
        <sz val="11"/>
        <rFont val="Aptos Narrow"/>
        <family val="2"/>
        <scheme val="minor"/>
      </rPr>
      <t>Alcohol</t>
    </r>
    <r>
      <rPr>
        <sz val="11"/>
        <rFont val="Aptos Narrow"/>
        <family val="2"/>
        <scheme val="minor"/>
      </rPr>
      <t xml:space="preserve">: Provide persons engaged in risky or hazardous drinking with brief behavioural counselling interventions to reduce unhealthy alcohol use.
</t>
    </r>
    <r>
      <rPr>
        <b/>
        <sz val="11"/>
        <rFont val="Aptos Narrow"/>
        <family val="2"/>
        <scheme val="minor"/>
      </rPr>
      <t>Smoking</t>
    </r>
    <r>
      <rPr>
        <sz val="11"/>
        <rFont val="Aptos Narrow"/>
        <family val="2"/>
        <scheme val="minor"/>
      </rPr>
      <t>: All patients who smoke should be offered brief advice to quit smoking. Set quit goals, offer Therapeutic Goods
Administration (TGA)-approved pharmacotherapy (nicotine replacement therapy, varenicline or bupropion), referral to a smoking cessation service and follow up as appropriate. For patients who have not been able to quit with the combination of behavioural support and approved pharmacotherapy, consider the use of nicotine ecigarettes to assist smoking cessation. This needs to be preceded by an evidence-informed shared decision-making process where the lack of evidence on long-term safety and the current unapproved status of nicotine e-cigarettes is discussed. All patients who vape should be advised to quit vaping. Offer brief cessation advice in routine consultations and appointments, whenever possible.
Using the Ask Assess Help model  as part of shared decision making by considering readiness to quit.</t>
    </r>
  </si>
  <si>
    <r>
      <rPr>
        <b/>
        <sz val="11"/>
        <rFont val="Aptos Narrow"/>
        <family val="2"/>
        <scheme val="minor"/>
      </rPr>
      <t>Alcohol</t>
    </r>
    <r>
      <rPr>
        <sz val="11"/>
        <rFont val="Aptos Narrow"/>
        <family val="2"/>
        <scheme val="minor"/>
      </rPr>
      <t xml:space="preserve">: every two years
</t>
    </r>
    <r>
      <rPr>
        <b/>
        <sz val="11"/>
        <rFont val="Aptos Narrow"/>
        <family val="2"/>
        <scheme val="minor"/>
      </rPr>
      <t>Anxiety</t>
    </r>
    <r>
      <rPr>
        <sz val="11"/>
        <rFont val="Aptos Narrow"/>
        <family val="2"/>
        <scheme val="minor"/>
      </rPr>
      <t xml:space="preserve">: NA
</t>
    </r>
    <r>
      <rPr>
        <b/>
        <sz val="11"/>
        <rFont val="Aptos Narrow"/>
        <family val="2"/>
        <scheme val="minor"/>
      </rPr>
      <t>Depression</t>
    </r>
    <r>
      <rPr>
        <sz val="11"/>
        <rFont val="Aptos Narrow"/>
        <family val="2"/>
        <scheme val="minor"/>
      </rPr>
      <t xml:space="preserve">:
case finding: opportunistically
</t>
    </r>
    <r>
      <rPr>
        <b/>
        <sz val="11"/>
        <rFont val="Aptos Narrow"/>
        <family val="2"/>
        <scheme val="minor"/>
      </rPr>
      <t>Smoking</t>
    </r>
    <r>
      <rPr>
        <sz val="11"/>
        <rFont val="Aptos Narrow"/>
        <family val="2"/>
        <scheme val="minor"/>
      </rPr>
      <t>: at every opportunity starting from the age of 10 years</t>
    </r>
  </si>
  <si>
    <t>American Academy of Family Physicians (AAFP)</t>
  </si>
  <si>
    <t>The purpose of this guideline is to provide recommendations that are relevant to primary care for the screening and treatment of depression in patients following an acute coronary syndrome (ACS) event. The target audience is family physicians and other primary care clinicians. The target patient population is adults who are within the three months following an ACS event (unstable angina or myocardial infarction).</t>
  </si>
  <si>
    <t>systematic review of randomized controlled trials and observational studies from 2003 to 2017</t>
  </si>
  <si>
    <t>adults who are within the 3 months following an acute coronary syndrome event (unstable angina or myocardial infarction)</t>
  </si>
  <si>
    <t>weak recommendation, low-quality evidence</t>
  </si>
  <si>
    <t xml:space="preserve">The American Academy of Family Physicians recommends that clinicians screen for depression, using a standardized depression screening tool, in patients who have recently experienced an acute coronary syndrome event.
</t>
  </si>
  <si>
    <t>The AAFP recommends screening for depression in the general adult population. Adults who have a negative screening result should be rescreened based on risk factors, comorbid conditions, and life events. ACS is a comorbid condition that is associated with an increased prevalence of depression and can also be a significant life event. There are tools available to accurately screen for depression in patients following ACS events; for those who are ultimately diagnosed with depression, treatment improves symptoms of depression. Thus, the AAFP recommends that clinicians screen for depression in patients who experience ACS events, even if they previously screened negative.</t>
  </si>
  <si>
    <t>standardized depression screening tool</t>
  </si>
  <si>
    <r>
      <t xml:space="preserve">In its previous guideline, the AAFP recommended that “patients having a myocardial infarction should be screened for depression using a standardized depression checklist…,” despite insufficient evidence to adequately assess the performance characteristics of the screening tools. The updated systematic review found adequate evidence that the performance characteristics of depression screening tools in individuals following ACS events are comparable to those in the general population.
The review included six observational studies that evaluated four screening instruments: BDI-II,GDS, HADS, and PHQ. The BDI-II was evaluated in four of the six studies and, therefore, has the most data supporting its use in patients following ACS events. The six studies included a total of 1,755 patients but had a relatively low prevalence of major depressive disorder. In five studies, the screening was done in the inpatient setting, and one study was conducted in a cardiacrehabilitation facility. However, each of the tools can easily be implemented in the outpatient setting. All instruments produced generally acceptable sensitivity, specificity, and negative predictive values but had low positive predictive values. Because of the low positive predictive value, it is recommended that diagnosis follow a two-step process, with further assessment following a positive screening result to confirm the presence of depression.
The BDI-II studies indicated a sensitivity of 90% and specificity of 80%. Although the BDI-II has the most data, it takes the longest amount of time to complete (five to 10 minutes). The HADS was evaluated in three of the six studies, and its performance was similar to the BDI-II, with a slightly lower sensitivity. There was one study each of the PHQ and GDS. The PHQ study included the PHQ-2 and PHQ-9, both of which performed similarly in the post–ACS even tpopulation and in the general population. The GDS, which has been validated for individuals 65 years and older, was also similar to the BDI-II, with slightly higher specificity and positive predictive value. The evidence supports a preferential recommendation for use of the BDI-II because of the limited data for the other tools. However, it is reasonable to base the choice of screening tool on availability, clinician comfort, and ease of use.
</t>
    </r>
    <r>
      <rPr>
        <i/>
        <sz val="11"/>
        <rFont val="Aptos Narrow"/>
        <family val="2"/>
        <scheme val="minor"/>
      </rPr>
      <t>see Table 2 for a comparison of screening tools!</t>
    </r>
  </si>
  <si>
    <t>Individuals should undergo further assessment to confirm the diagnosis of depression (good practice point).
The American Academy of Family Physicians strongly recommends that clinicians prescribe antidepressant medication, preferably selective serotonin reuptake inhibitorsor serotonin-norepinephrine reuptake inhibitors, and/or cognitive behavior therapy to improve symptoms of depression in patients who have a history of acute coronary syndrome and have been diagnosed with depression (strong recommendation, moderate-quality evidence).</t>
  </si>
  <si>
    <r>
      <t xml:space="preserve">Studies have identified physician-, practice-, and patient-related factors that may impact the implementation of clinical practice guidelines. </t>
    </r>
    <r>
      <rPr>
        <b/>
        <sz val="11"/>
        <rFont val="Aptos Narrow"/>
        <family val="2"/>
        <scheme val="minor"/>
      </rPr>
      <t>Physician-related factors</t>
    </r>
    <r>
      <rPr>
        <sz val="11"/>
        <rFont val="Aptos Narrow"/>
        <family val="2"/>
        <scheme val="minor"/>
      </rPr>
      <t xml:space="preserve"> include discomfort with the topic, lack of time, lack of reimbursement, lack of institutional support for screening, and the assumption that the patient would bring up the topic if affected. </t>
    </r>
    <r>
      <rPr>
        <b/>
        <sz val="11"/>
        <rFont val="Aptos Narrow"/>
        <family val="2"/>
        <scheme val="minor"/>
      </rPr>
      <t xml:space="preserve">Practice-related factors </t>
    </r>
    <r>
      <rPr>
        <sz val="11"/>
        <rFont val="Aptos Narrow"/>
        <family val="2"/>
        <scheme val="minor"/>
      </rPr>
      <t xml:space="preserve">include time constraints on ancillary staff to perform screening, a perceived lack of support from the physician or institution, and the lack of behavioral health staff to assist in the management and counseling of patients identified as having depression. </t>
    </r>
    <r>
      <rPr>
        <b/>
        <sz val="11"/>
        <rFont val="Aptos Narrow"/>
        <family val="2"/>
        <scheme val="minor"/>
      </rPr>
      <t>Patient-related factors</t>
    </r>
    <r>
      <rPr>
        <sz val="11"/>
        <rFont val="Aptos Narrow"/>
        <family val="2"/>
        <scheme val="minor"/>
      </rPr>
      <t xml:space="preserve"> include the fear of burdening family or friends, the lack of interest in or knowledge about the subject, spiritual or cultural traditions about the topic, and the patient expectation that the physician would initiate the discussion.
Specific to screening for depression, some physicians may have a perceived lack of ability to adequately treat behavioral health issues once identified or limited access to behavioral health services. For the physician working in a rural or underserved region, this lack of behavioral health referral services can be a significant barrier. Patients may feel that they are a family burden and therefore may be concerned about increasing the burden by acknowledging their symptoms of depression. Some individuals may be influenced by spiritual or cultural norms about behavioral health issues leading them to be particularly reticent about the topic. 
Patient sex/gender and race/ethnicity should also be considered for implementation of these recommendations. Disparities exist in diagnosis, presentation, treatment, and outcomes for women who present with ACS. Shared decision-making is essential in determining treatment plans. Any patient education materials should be written at an appropriate literacy level with risks and benefits of treatment conveyed adequately.</t>
    </r>
  </si>
  <si>
    <t>Our objective was to provide preventive care recommendations that promote health equity by prioritizing effective
interventions for people experiencing disadvantages.</t>
  </si>
  <si>
    <t>tobacco use, harmful alcohol use, substance use, depression</t>
  </si>
  <si>
    <t>systematic searches for systematic reviews in MEDLINE and search for studies published after the completion of the systematic reviews</t>
  </si>
  <si>
    <t>people experiencing disadvantages (specific groups known to experience health disparities, including people with a low income, Indigenous people, racialized people, people who identify as 2SLGBTQI+ and people with functional limitations)</t>
  </si>
  <si>
    <t>all 4 recomendations: strong recommendation,
moderate-certainty evidence</t>
  </si>
  <si>
    <r>
      <t>We recommend screening for</t>
    </r>
    <r>
      <rPr>
        <b/>
        <sz val="11"/>
        <rFont val="Aptos Narrow"/>
        <family val="2"/>
        <scheme val="minor"/>
      </rPr>
      <t xml:space="preserve"> tobacco use</t>
    </r>
    <r>
      <rPr>
        <sz val="11"/>
        <rFont val="Aptos Narrow"/>
        <family val="2"/>
        <scheme val="minor"/>
      </rPr>
      <t xml:space="preserve"> together with appropriate supports in adolescents and adults experiencing disadvantages.
Rationale: We did not identify clinical trials screening for tobacco use. Screening can identify people who would benefit from effective interventions that could address the substantial burden of tobacco use. The accuracy of screening and the effectiveness of treatments indicate that the benefits of screening, including the promotion of health equity, clearly outweigh the harms (therefore, the recommendation is strong). Tobacco use often begins during adolescence; thus, so too should screening.
We recommend screening for </t>
    </r>
    <r>
      <rPr>
        <b/>
        <sz val="11"/>
        <rFont val="Aptos Narrow"/>
        <family val="2"/>
        <scheme val="minor"/>
      </rPr>
      <t xml:space="preserve">harmful alcohol use </t>
    </r>
    <r>
      <rPr>
        <sz val="11"/>
        <rFont val="Aptos Narrow"/>
        <family val="2"/>
        <scheme val="minor"/>
      </rPr>
      <t>together with appropriate supports in adolescents and adults experiencing disadvantages.
Rationale: We did not identify clinical trials of screening. The accuracy of screening and the effectiveness of treatments indicate that the benefits of screening, including the promotion of health equity, clearly outweigh the harms (therefore, the recommendation is strong). Alcohol use often begins during adolescence.
We recommend screening for</t>
    </r>
    <r>
      <rPr>
        <b/>
        <sz val="11"/>
        <rFont val="Aptos Narrow"/>
        <family val="2"/>
        <scheme val="minor"/>
      </rPr>
      <t xml:space="preserve"> substance use</t>
    </r>
    <r>
      <rPr>
        <sz val="11"/>
        <rFont val="Aptos Narrow"/>
        <family val="2"/>
        <scheme val="minor"/>
      </rPr>
      <t xml:space="preserve"> together with appropriate supports in adolescents and adults experiencing disadvantages.
Rationale: We did not identify clinical trials of screening. The accuracy of screening and the effectiveness of treatments indicate that the benefits of screening, including the promotion of health equity, clearly outweigh the harms (therefore, the recommendation is strong). Substance use often begins during adolescence.
We recommend screening for </t>
    </r>
    <r>
      <rPr>
        <b/>
        <sz val="11"/>
        <rFont val="Aptos Narrow"/>
        <family val="2"/>
        <scheme val="minor"/>
      </rPr>
      <t>depression</t>
    </r>
    <r>
      <rPr>
        <sz val="11"/>
        <rFont val="Aptos Narrow"/>
        <family val="2"/>
        <scheme val="minor"/>
      </rPr>
      <t xml:space="preserve"> together with appropriate supports in adolescents and adults experiencing disadvantages.
Rationale: Clinical trials comparing screening with usual care have been targeted to specific populations and have had mixed results, and 1 trial showed a large benefit. People experiencing disadvantages may not have access to usual care (assumed to include mental health assessment), resulting in inequities in mental health outcomes and offered supports. The accuracy of screening and the effectiveness of treatments indicate that the benefits of screening, including the promotion of health equity, clearly outweigh the harms (therefore, the recommendation is strong).</t>
    </r>
  </si>
  <si>
    <r>
      <rPr>
        <b/>
        <sz val="11"/>
        <rFont val="Aptos Narrow"/>
        <family val="2"/>
        <scheme val="minor"/>
      </rPr>
      <t>Tobacco use</t>
    </r>
    <r>
      <rPr>
        <sz val="11"/>
        <rFont val="Aptos Narrow"/>
        <family val="2"/>
        <scheme val="minor"/>
      </rPr>
      <t xml:space="preserve">: Asking about tobacco use in the last 12 months is an accurate way to detect tobacco use. Interventions for tobacco cessation in adults including nicotine replacement therapy (rate ratio 1.55, 95% CI 1.49 to 1.61; 133 trials, n = 64 640), bupropion (rate ratio 1.64, 95% CI 1.52 to 1.77; 46 trials, n = 17 866), varenicline (rate ratio 2.24, 95% CI 2.06 to 2.43; 27 trials, n = 12 625), behavioural interventions such as advice from clinicians (risk ratio 1.76, 95% CI 1.58 to 1.96; 28 trials, n = 22 239), and combined pharmacotherapy and behavioural interventions (risk ratio 1.83, 95% CI 1.68 to 1.98; 53 trials, n = 25 375) all increase smoking quit rates compared with no intervention. Among pregnant people, behavioural interventions are associated with greater smoking cessation during late pregnancy (rate ratio 1.35, 95% CI 1.23 to 1.48). Among adults who smoke, behavioural interventions are also associated with reductions in all-cause mortality (7%), coronary disease mortality (13%) and lung cancer incidence and mortality (11%).
</t>
    </r>
    <r>
      <rPr>
        <b/>
        <sz val="11"/>
        <rFont val="Aptos Narrow"/>
        <family val="2"/>
        <scheme val="minor"/>
      </rPr>
      <t>Alcohol use</t>
    </r>
    <r>
      <rPr>
        <sz val="11"/>
        <rFont val="Aptos Narrow"/>
        <family val="2"/>
        <scheme val="minor"/>
      </rPr>
      <t xml:space="preserve">: For adults (35 studies, n = 114 182), studies of brief screening instruments commonly report sensitivities and specificities between 0.70 and 0.85; for example, studies of screening with a single-item question (“How many times in the past year have you had 4 [5 for males] or more drinks in a day?”) have reported sensitivities ranging from 0.73 to 0.88 (95% CI range, 0.65 to 0.89) and specificities ranging from 0.74 to 1.0 (95% CI range, 0.69 to 1.0). For adolescents (10 studies, n = 171 363), a study (n = 225) reported a sensitivity of 0.73 (95% CI 0.60 to 0.83) and specificity of 0.81 (95% CI 0.74 to 0.86) using the Alcohol Use Disorders Identification Test–Consumption (AUDIT-C) to detect the full spectrum of unhealthy alcohol use. Across all populations (68 trials, n = 36 528), counselling interventions are associated with a decrease in drinks per week (MD –1.60, 95% CI –2.20 to –1.00; 32 trials, n = 15 974), the proportion exceeding recommended drinking limits (OR 0.60, 95% CI 0.53 to 0.67; 15 trials, n = 9760), and the proportion reporting a heavy use episode (OR 0.67, 95% CI 0.58 to 0.77; 12 trials, n = 8108), and an increase in the proportion of pregnant women reporting abstinence after 6–12 months (OR 2.26, 95% CI 1.43 to 3.56; 5 trials, n = 796). Counselling interventions are also associated with a greater reduction in all-cause mortality than with no intervention (OR 0.64, 95% CI 0.34 to 1.19; 9 trials, n = 4533). Acamprosate (number needed to treat 12, 95% CI 8 to 26) and naltrexone (number needed to treat 20, 95% CI 11 to 500) reduce the likelihood of a return to drinking in adults with alcohol use disorders.
</t>
    </r>
    <r>
      <rPr>
        <b/>
        <sz val="11"/>
        <rFont val="Aptos Narrow"/>
        <family val="2"/>
        <scheme val="minor"/>
      </rPr>
      <t>Other substance use</t>
    </r>
    <r>
      <rPr>
        <sz val="11"/>
        <rFont val="Aptos Narrow"/>
        <family val="2"/>
        <scheme val="minor"/>
      </rPr>
      <t xml:space="preserve">: According to a systematic review, both frequency-based and risk assessment screening instruments generally have a sensitivity greater than or equal to 0.80 and a specificity greater than or equal to 0.85 for identifying unhealthy drug use and drug use disorders among adults when validated against a structured diagnostic interview. Psychosocial interventions are associated with an increased likelihood of drug use abstinence (relative risk 1.60, 95% CI 1.24 to 2.13), decreased number of drug use days (MD –0.49, 95% CI –0.85 to –0.13), and decreased drug use severity (standardized mean difference [SMD] –0.18, 95% CI –0.32 to –0.05) at 3 to 4 months’ follow-up. Beneficial effects at 6–12 months are observed only for drug use abstinence (relative risk 1.25, 95% CI 1.11 to 1.52). Effects are generally greater in treatment-seeking populations than in screen-detected populations, stronger for cannabis use than other drug use outcomes, stronger for shorter-term (3–4 mo) than longer-term (6–12 mo) outcomes, and stronger for more intensive interventions than brief interventions. Both opioid agonist therapy (methadone and buprenorphine) and naltrexone are associated with decreased risk of relapse (relative risk 0.75, 95% CI 0.59 to 0.82 for opioid agonist therapy; 0.73, 95% CI 0.62 to 0.85 for naltrexone) and increased likelihood of treatment retention (relative risk 2.58, 95% CI 1.78 to 4.59 for opioid agonist therapy; 1.71, 95% CI 1.13 to 2.49 for naltrexone) among people with an opioid use disorder after 4 to 12 months of treatment.
</t>
    </r>
    <r>
      <rPr>
        <b/>
        <sz val="11"/>
        <rFont val="Aptos Narrow"/>
        <family val="2"/>
        <scheme val="minor"/>
      </rPr>
      <t>Depression</t>
    </r>
    <r>
      <rPr>
        <sz val="11"/>
        <rFont val="Aptos Narrow"/>
        <family val="2"/>
        <scheme val="minor"/>
      </rPr>
      <t>: Depression screening may reduce symptoms, according to mixed results of 3 clinical trials. A trial of 462 postpartum women found that those receiving depression screening were less likely to be depressed at 6 months postpartum than those receiving usual care (relative risk 0.59, 95% CI 0.39 to 0.89), and mean Edinburgh Postnatal Depression Scale scores were also lower in the screened group (SMD −0.34, 95% CI −0.15 to −0.52). Programs involving depression screening during pregnancy or postpartum (with or without additional treatment components) are associated with reduced risk of depression at 3–5 months postpartum compared with usual care. However, a trial of patients with acute coronary syndrome (n = 1001) found little to no difference in health-related quality of life and depression symptoms among those screened for depression compared with those receiving usual care. In adults undergoing initial consultation for osteoarthritis (1 trial, n = 1412), evaluation for depression and general health after consultation had no statistically significant effect on health outcomes. Pharmacologic and nonpharmacologic treatments for depression are effective.</t>
    </r>
  </si>
  <si>
    <r>
      <rPr>
        <b/>
        <sz val="11"/>
        <rFont val="Aptos Narrow"/>
        <family val="2"/>
        <scheme val="minor"/>
      </rPr>
      <t>Tobacco use</t>
    </r>
    <r>
      <rPr>
        <sz val="11"/>
        <rFont val="Aptos Narrow"/>
        <family val="2"/>
        <scheme val="minor"/>
      </rPr>
      <t xml:space="preserve">: Potential harms of screening include the harms associated with treatment such as systemic (e.g., palpitations) and local (e.g., rash) adverse effects related to nicotine replacement therapy, weight loss and insomnia for bupropion, and vivid dreams for varenicline.
</t>
    </r>
    <r>
      <rPr>
        <b/>
        <sz val="11"/>
        <rFont val="Aptos Narrow"/>
        <family val="2"/>
        <scheme val="minor"/>
      </rPr>
      <t>Alcohol use</t>
    </r>
    <r>
      <rPr>
        <sz val="11"/>
        <rFont val="Aptos Narrow"/>
        <family val="2"/>
        <scheme val="minor"/>
      </rPr>
      <t xml:space="preserve">: Potential harms of screening include adverse effects of treatment such as anxiety, diarrhea and vomiting for acamprosate, and vomiting and headaches for naltrexone.
</t>
    </r>
    <r>
      <rPr>
        <b/>
        <sz val="11"/>
        <rFont val="Aptos Narrow"/>
        <family val="2"/>
        <scheme val="minor"/>
      </rPr>
      <t>Other substance use</t>
    </r>
    <r>
      <rPr>
        <sz val="11"/>
        <rFont val="Aptos Narrow"/>
        <family val="2"/>
        <scheme val="minor"/>
      </rPr>
      <t xml:space="preserve">: Screening for substance use is not associated with harms, but identifying people with substance use disorder could lead to stigmatization and affect care. Potential harms of screening for substance use also include harms associated with pharmacotherapy, such as sedation for methadone and constipation for buprenorphine.
</t>
    </r>
    <r>
      <rPr>
        <b/>
        <sz val="11"/>
        <rFont val="Aptos Narrow"/>
        <family val="2"/>
        <scheme val="minor"/>
      </rPr>
      <t>Depression</t>
    </r>
    <r>
      <rPr>
        <sz val="11"/>
        <rFont val="Aptos Narrow"/>
        <family val="2"/>
        <scheme val="minor"/>
      </rPr>
      <t xml:space="preserve">: Potential harms of screening include harms of pharmacologic treatment, such as adverse effects of commonly used antidepressants (e.g., agitation, sexual dysfunction or weight gain, and withdrawal effects with selective serotonin reuptake
inhibitors).
</t>
    </r>
  </si>
  <si>
    <r>
      <rPr>
        <b/>
        <sz val="11"/>
        <rFont val="Aptos Narrow"/>
        <family val="2"/>
        <scheme val="minor"/>
      </rPr>
      <t xml:space="preserve">Equitable implementation resources: 
Tobacco: </t>
    </r>
    <r>
      <rPr>
        <sz val="11"/>
        <rFont val="Aptos Narrow"/>
        <family val="2"/>
        <scheme val="minor"/>
      </rPr>
      <t xml:space="preserve">Supports for tobacco cessation can be offered by those outside of the usual care team. Barriers to accessing treatments, including out-of-pocket costs, should be eliminated, and implementing this recommendation will require access to counselling and pharmacotherapy.
</t>
    </r>
    <r>
      <rPr>
        <b/>
        <sz val="11"/>
        <rFont val="Aptos Narrow"/>
        <family val="2"/>
        <scheme val="minor"/>
      </rPr>
      <t>Alcohol</t>
    </r>
    <r>
      <rPr>
        <sz val="11"/>
        <rFont val="Aptos Narrow"/>
        <family val="2"/>
        <scheme val="minor"/>
      </rPr>
      <t xml:space="preserve">: Barriers to accessing treatments including out-of-pocket costs should be eliminated, and implementing this recommendation will require access to counselling and pharmacotherapy.
</t>
    </r>
    <r>
      <rPr>
        <b/>
        <sz val="11"/>
        <rFont val="Aptos Narrow"/>
        <family val="2"/>
        <scheme val="minor"/>
      </rPr>
      <t>Other substance use</t>
    </r>
    <r>
      <rPr>
        <sz val="11"/>
        <rFont val="Aptos Narrow"/>
        <family val="2"/>
        <scheme val="minor"/>
      </rPr>
      <t xml:space="preserve">: Barriers to accessing treatments out-of-pocket costs should be
eliminated, and implementing this recommendation will require access to counselling and pharmacotherapy.
</t>
    </r>
    <r>
      <rPr>
        <b/>
        <sz val="11"/>
        <rFont val="Aptos Narrow"/>
        <family val="2"/>
        <scheme val="minor"/>
      </rPr>
      <t>Depression</t>
    </r>
    <r>
      <rPr>
        <sz val="11"/>
        <rFont val="Aptos Narrow"/>
        <family val="2"/>
        <scheme val="minor"/>
      </rPr>
      <t xml:space="preserve">: Screening for depression will require clinician time, even if implemented using questionnaires or if supported by other team
members. Barriers to effective treatments, such as counselling and pharmacotherapy, should be eliminated.
</t>
    </r>
  </si>
  <si>
    <t>The optimal frequency is not clearly established for most preventive
care interventions, as different intervals of screening have not been trialled against each other. For the recommendations in this guideline, the suggested frequency of screening and other preventive care is every 3–5 years, except where stated otherwise. This is based on the guideline panel’s view of what is practicable, reasonable and feasible. Using the same interval for multiple recommendations allows them to be implemented together, such as during visits focused on preventive care.</t>
  </si>
  <si>
    <t>This 2023 update provides healthcare professionals with the latest evidence-informed recommendations for assessing and managing MDD. The updated guidelines focus on personalized care for individuals with MDD, considering their needs, preferences, and treatment history. They also highlight the importance of collaborating with patients in their care decisions and choice of evidence-based treatment options.</t>
  </si>
  <si>
    <t>comprehensive literature searches using appropriate
keywords to identify systematic reviews and meta-analyses
Search period: 2015-2023</t>
  </si>
  <si>
    <r>
      <rPr>
        <b/>
        <sz val="11"/>
        <rFont val="Aptos Narrow"/>
        <family val="2"/>
        <scheme val="minor"/>
      </rPr>
      <t>individuals with risk factors</t>
    </r>
    <r>
      <rPr>
        <sz val="11"/>
        <rFont val="Aptos Narrow"/>
        <family val="2"/>
        <scheme val="minor"/>
      </rPr>
      <t>:
- static, nonmodifiable risk factors: female sex, family history of mood disorders, history of adverse childhood events/ maltreatment, death of spouse
- dynamic, potentially modifiable risk factors: chronic and nonpsychiatric medical illnesses, psychiatric comorbidities, especially anxiety disorders, alcohol and substance use disorders, insomnia, night shift work, periods of hormonal change (e.g., puberty, pregnancy, postpartum, and perimenopause), recent stressful life events, job strain/income inequality, bereavement, peer victimization/ bullying/ cyberbullying, gender dysphoria, sedentary lifestyle/screen time</t>
    </r>
  </si>
  <si>
    <t xml:space="preserve">Level 4
Level 2
</t>
  </si>
  <si>
    <t>Carry a high index of suspicion for MDD in individuals with exposure to static nonmodifiable risk factors and dynamic, potentially modifiable risk factors. 
Screen for depression using a validated scale (e.g., PHQ-2 followed by the PHQ-9) in individuals with risk factors for depression, when there are supports and resources in place to follow up with full diagnostic assessment and treatment.
For equity-deserving groups in particular, use screening, culturally competent care, collaborative care, and digital health interventions to improve access to and quality of mental health care</t>
  </si>
  <si>
    <t>Up to 60% of individuals with MDD are unrecognized or misidentified in primary care settings, and rates of underdetection are even higher in low- and middle-income countries. However, there is a lack of high-quality evidence to inform optimal strategies to improve detection and treatment uptake. Routine screening refers to having all patients (or at-risk groups) regularly complete screening procedures at prespecified times/intervals. Given the balance of evidence for benefits and minimal evidence for harms, CANMAT continues to recommend depression screening, using a validated scale, in primary and secondary care settings for patients who have risk
factors.</t>
  </si>
  <si>
    <t>There are potential risks to routine screening, e.g., stigmatization, impact on occupational or insurance status, and unnecessary psychological and/or pharmacological treatment for false-positive screens, but the prevalence and impact of these risks have not been rigorously evaluated.</t>
  </si>
  <si>
    <t>risk based identification and screening tools</t>
  </si>
  <si>
    <t>There are many validated scales that can be used for depression screening. The 2-item Patient Health Questionnaire (PHQ-2), comprised of two items from the PHQ-9, is particularly useful in primary care because of its brevity. The PHQ-2 asks about feeling depressed/down/hopeless and experiencing anhedonia/lack of interest over the preceding 2 weeks, rating each answer on a scale of 0 to 3. A positive PHQ-2 (score ≥2) followed by a positive PHQ-9 (score ≥10) has similar sensitivity and better specificity compared to the PHQ-9 alone. The PHQ is available in many languages and digital formats and can be used for subsequent monitoring during measurement-based care. CANMAT therefore recommends using the PHQ-2 followed, if positive, by the PHQ-9 for depression screening.</t>
  </si>
  <si>
    <t>While the use of screening questionnaires can help detect clinically significant depressive symptoms, they are not diagnostic and positive screens should be followed by a full diagnostic assessment.
These guidelines retain the 2-phase treatment model (acute and maintenance phases) from the CANMAT 2016 guidelines. The main objectives of the acute phase of treatment are to address patient safety and select evidence-based treatments to improve symptom severity and functioning. Remission of symptoms, defined as the resolution or near resolution of symptoms (operationalized using validated rating scales), is an important target of acute treatment.  Psychoeducation and self-management are integral to MDD management. The main objectives of the maintenance phase are to consolidate symptom remission, restore both functioning and quality of life to premorbid levels, and prevent recurrence of symptoms. When clinically indicated, acute phase treatments may be tapered and discontinued. Finally, interventions to promote resilience can be used during the maintenance phase to help prevent recurrence.</t>
  </si>
  <si>
    <t>To develop and translate rigorous, comprehensive evidence-based guidelines for diagnosis, assessment and treatment, to improve the lives of those with polycystic ovary syndrome (PCOS) worldwide.</t>
  </si>
  <si>
    <t>systematic literature search in CINAHL (Cumulative Index to Nursing and Allied Health Literature), Medline (OVID), Medline in-process and other non-indexed citations (OVID), PsycINFO (OVID), EMBASE, All EBM (Evidence-Based Medicine) Reviews (OVID)</t>
  </si>
  <si>
    <t>adults and adolescents with polycystic ovary syndrome (PCOS)</t>
  </si>
  <si>
    <t>strong recommendation, high quality of evidence</t>
  </si>
  <si>
    <t>Healthcare professionals should be aware of the high prevalence of moderate to severe depressive symptoms and depression in adults and adolescents with PCOS and should screen for depression in all adults and adolescents with PCOS, using regionally validated screening tools.
Healthcare professionals should be aware of the high prevalence of moderate to severe anxiety symptoms and anxiety disorders in adults and should screen for anxiety in all adults with PCOS, using regionally validated screening tools.</t>
  </si>
  <si>
    <t>Women with PCOS have definitively greater depressive and anxiety symptoms and prevalence of depression and anxiety compared to those without PCOS. These symptoms may be related to the distress associated with PCOS. Overall in PCOS, where prevalence and severity of depression and anxiety are higher, the GDG deemed that it was the responsibility of all healthcare professionals partnering with women with PCOS to understand the increased prevalence of and the impact of PCOS on psychological health. Routine screening for depressive and anxiety symptoms was recommended. In the context of PCOS, identification of psychological features and mental health disorders is crucial to address gaps in care identified by affected women, and to provide opportunities to improve wellbeing and QoL, facilitate appropriate referral and care and optimise engagement with lifestyle and preventive strategies. Life stage, culture and preferred language should be considered. It is not always usual practice to screen women with PCOS for depressive and/or anxiety symptoms and whilst this aligns with the 2018 guideline and here is based on greater evidence, this is still expected to change practice. Time, resources and access issues were considered, yet with such definitive evidence on prevalence and severity, and based on consumer reports on priority and on lack of health professional engagement around the psychological features of PCOS, screening was recommended, aligned with international, broadly validated screening approaches in general populations.</t>
  </si>
  <si>
    <t>Reciprocally, the GDG also considered the balancing factors of risk of over-diagnosis of clinical depression and anxiety, which should also be avoided as well as potential for increases distress with another potentially stigmatising diagnosis. While the optimal timing and interval for screening is unknown, a pragmatic approach was recommended to screen all women and adolescents at the time of PCOS diagnosis and to use clinical judgment considering an individual woman’s risk factors and life events to inform additional screening.</t>
  </si>
  <si>
    <t>tools</t>
  </si>
  <si>
    <t>regionally validated tools</t>
  </si>
  <si>
    <t>If initial screening is positive: Assess risk factors and symptoms using age, culturally and regionally appropriate tools and/or refer to an appropriate professional for further assessment. If treatment is warranted, psychological therapy and/or pharmacological treatment should be offered to women with PCOS, informed by regional clinical practice guidelines. Psychological therapy: Women diagnosed with a mental health disorder should be offered psychological therapy as first-line management, guided by regional guidelines and the preference of the woman with PCOS. 
Pharmacological treatment: Avoid inappropriate treatment with antidepressants or anxiolytics and consider impact on weight. Where mental health disorders are clearly documented and persistent, or if suicidal symptoms are present, treatment of depression or anxiety should be informed by clinical regional practice guidelines.</t>
  </si>
  <si>
    <t>The optimal interval for anxiety and depression screening is not known. A pragmatic approach could include screening at diagnosis with repeat screening based on clinical judgement, risk factors, comorbidities and life events, including the perinatal period.</t>
  </si>
  <si>
    <t>This perspective offers insight into the mental health issues that people living with diabetes might experience.</t>
  </si>
  <si>
    <t>depression, anxiety; alcohol and substance abuse</t>
  </si>
  <si>
    <t>systematic literature search in MEDLINE, EMBASE, CINAHL, the Cochrane Central Register of Trials, and PsycINFO</t>
  </si>
  <si>
    <t>Grades of recommendation A, B, C, D</t>
  </si>
  <si>
    <t>patients with diabetes</t>
  </si>
  <si>
    <t>yes, patients with diabetes</t>
  </si>
  <si>
    <t>Grade C, Level 3
Grade B, Level 2
Grade C, Level 3
Grade D, Level 4</t>
  </si>
  <si>
    <t>Individuals with diabetes, as well as the parents or caregivers of youth with diabetes, should be screened when newly diagnosed, as well as regularly afterwards, for diabetes-related psychological distress and psychiatric disorders using validated self-report questionnaires or clinical interviews.
Older people with diabetes should be screened for major depressive disorder and offered psychotherapy options, such as cognitive behaviour therapy, to improve physical health parameters, such as body weight, systolic blood pressure, glycemic management, and diabetes distress.
Health-care providers should use open and non-judgemental communication with adults with diabetes who are recreational substance users to facilitate implementation of strategies to reduce potential harm from substance use.
People with diabetes may benefit from being screened for
potential misuse of alcohol.</t>
  </si>
  <si>
    <t>Because of the prevalence of diabetes distress and psychiatric comorbidity, and the negative impact that these factors have on glycemic management, early morbidity, and quality of life, it is recommended that individuals with diabetes be regularly screened with validated questionnaires or clinical interviews. The available data do not currently support the superiority of any particular depression screening tool.</t>
  </si>
  <si>
    <t>using validated self-report questionnaires or clinical interviews</t>
  </si>
  <si>
    <r>
      <t xml:space="preserve">Alcohol screening and brief interventions: Systematic screening for alcohol use in health-care settings can increase identification and timely treatment of alcohol misuse. The most common screening tool for alcohol is the Alcohol Use Disorders Identification Test (AUDIT-C). AUDIT-C screens for the frequency and intensity of alcohol consumption.
The available data do not currently support the superiority of any particular depression screening tool.
Currently available screening instruments have a sensitivity of between 80% and 90% and a specificity of 70% to 85%. Scales that are in the public domain are available at www.outcometracker.org/scales_library.php. Patient Health Questionnaire (PHQ-9) screeners are available at www.phqscreeners.com. PHQ-9 (for MDD) scores of  ≥10 and Generalized Anxiety Disorders (GAD-7) scores </t>
    </r>
    <r>
      <rPr>
        <sz val="11"/>
        <rFont val="Aptos Narrow"/>
        <family val="2"/>
      </rPr>
      <t>≥</t>
    </r>
    <r>
      <rPr>
        <sz val="11"/>
        <rFont val="Aptos Narrow"/>
        <family val="2"/>
        <scheme val="minor"/>
      </rPr>
      <t>10 have been associated with increased diabetes complications. The DD scales can be accessed through https://diabetesdistress.org.
Screening instruments fall into 3 categories:
- Diabetes-specific measures, such as the Problem Areas in Diabetes (PAID) Scale or the Diabetes Distress Scales (DDS), including the T1D scale or either version of the T2D scales.
- Quality-of-life measures and function, such as the WHO-5 screening instrument and Sheehan Disability scale.
- Depressive/anxiety symptoms, such as the Hospital Anxiety and Depression Scale (HADS), the PHQ-9, the Centre for Epidemiological Studies-Depression Scale (CES-D), or the Beck Depression Inventory (BDI).</t>
    </r>
  </si>
  <si>
    <t>Psychosocial interventions should be integrated into diabetes care to improve adaptation to living with diabetes and engagement in self-management, including:
a. Motivational interviewing [Grade A, Level 1A],
b. Cognitive behaviour therapy [Grade A, Level 1A],
c. Acceptance and commitment therapy [Grade A, Level 1],
d. Stress management strategies [Grade A, Level 1A],
e. Coping skills training [Grade A, Level 1A for type 2
diabetes; Grade B, Level 2 for type 1 diabetes],
f. Family therapy [Grade A, Level 1B], and
g. Case management [Grade A, Level 1].</t>
  </si>
  <si>
    <t>when newly diagnosed, as well as regularly afterwards</t>
  </si>
  <si>
    <t>These guidelines provide up-to-date, evidence-based information to clinicians on available treatments for people with alcohol problems and are largely directed towards individual
clinicians in practice, such as primary care physicians (general practitioners, nursing staff), specialist medical practitioners, psychologists and other counsellors, and other health professionals.</t>
  </si>
  <si>
    <t>alcohol (depression and anxiety as comorbidities)</t>
  </si>
  <si>
    <t>PROSPERO, the Cochrane Database of Systematic Reviews, the Trip Database and the Joanna Briggs Institute Database of Systematic Reviews, Implementation Reports,
Evidence Based Medicine Reviews, as well as Medline, ISI Web of Knowledge, and PsycInfo</t>
  </si>
  <si>
    <t>NHMRC (2009) grades of evidence</t>
  </si>
  <si>
    <t>primary care patients (with alcohol problems)</t>
  </si>
  <si>
    <t>A</t>
  </si>
  <si>
    <r>
      <t xml:space="preserve">Screening for unhealthy alcohol use and appropriate intervention systems should be widely implemented in general practice. (GoR: A)
</t>
    </r>
    <r>
      <rPr>
        <b/>
        <sz val="11"/>
        <rFont val="Aptos Narrow"/>
        <family val="2"/>
        <scheme val="minor"/>
      </rPr>
      <t>Older adults:</t>
    </r>
    <r>
      <rPr>
        <sz val="11"/>
        <rFont val="Aptos Narrow"/>
        <family val="2"/>
        <scheme val="minor"/>
      </rPr>
      <t xml:space="preserve">
Regardless of the health care setting, screening for harmful alcohol use should be undertaken for all new patients over 50 years old and reviewed at regular intervals at least once a year with a view to document for use and misuse and associated complications. (GoR: D)
For older adults who present with unexplained physical and psychological symptomatology and inconsistencies or contradictions in the presentation, as well as the major life events, should prompt re-screening for, or assessment of
alcohol and other substance use. (GoR: D)
</t>
    </r>
    <r>
      <rPr>
        <b/>
        <sz val="11"/>
        <rFont val="Aptos Narrow"/>
        <family val="2"/>
        <scheme val="minor"/>
      </rPr>
      <t>Recommendations for people with alcohol-use disorders:</t>
    </r>
    <r>
      <rPr>
        <sz val="11"/>
        <rFont val="Aptos Narrow"/>
        <family val="2"/>
        <scheme val="minor"/>
      </rPr>
      <t xml:space="preserve">
Assessment for mental health problems, such as anxiety, depressive symptoms and suicidal risk, should be routine, including mental state examination. Referral for further specialist assessment may be needed if significant psychiatric problems are suspected. (GPP)
All patients with alcohol-use disorders should be screened
for other substance use using quantity–frequency estimates, or through structured screening instruments such as the ASSIST questionnaire. (GPP)</t>
    </r>
  </si>
  <si>
    <t>There is substantial under-recognition of unhealthy alcohol use in primary care settings. At a global level, up to 60% of patients with alcohol use disorder are not detected when practitioners rely solely on their clinical judgments. Data from Australian and global contexts indicate that screening and early intervention in primary care settings is effective in reducing alcohol intake and cost effective. Detection and brief intervention activities should therefore be encouraged in general and relevant specialist medical practices. Because of their role in primary health care and their high rate of contact with the general public, general practitioners are ideally placed to detect and offer patients help with drug and alcohol problems.</t>
  </si>
  <si>
    <t>The methods for detecting people who drink at a risky level include:
• asking the person about their alcohol consumption (quantity–frequency estimates)
• using systematic screening questionnaires
• physically examining the person for intoxication or signs of harmful use of alcohol
• observing the biological markers of excessive alcohol consumption.
A quantitative alcohol history can be a reliable method of detecting risky patterns of alcohol
consumption. Such a history comprises:
• the daily average consumption (grams per day or standard drinks per day) of alcohol
• the number of drinking days per week (or month).
The health professional’s interviewing style is important, and includes:
• taking a non-judgmental approach which normalises alcohol use (for example, asking about a range of lifestyle factors including nutrition, tobacco use, caffeine intake, alcohol use)
• taking a ‘top down’ approach (for example, suggesting a level of drinking that is higher than expected so the patient is more likely to feel comfortable admitting the real level of drinking by bringing the estimation down to the correct level).</t>
  </si>
  <si>
    <r>
      <rPr>
        <b/>
        <sz val="11"/>
        <rFont val="Aptos Narrow"/>
        <family val="2"/>
        <scheme val="minor"/>
      </rPr>
      <t>Recommendation</t>
    </r>
    <r>
      <rPr>
        <sz val="11"/>
        <rFont val="Aptos Narrow"/>
        <family val="2"/>
        <scheme val="minor"/>
      </rPr>
      <t>: The AUDIT is the most effective screening tool available and is recommended for use in primary care and hospital populations. For screening in the general community the AUDIT-C is an alternative and can be used as a first-phase screening tool. (GoR: A)
Although none have been evaluated in relation to the current NHMRC guidelines, the
recommended instruments are the Alcohol Use Disorders Identiﬁcation Test (AUDIT) or related versions, such as AUDIT-C and AUDIT-3.
The World Health Organization developed the AUDIT questionnaire, which is designed to
detect people with risky alcohol consumption. AUDIT consists of ten questions that represent the three major conceptual domains of intake (Questions 1 to 3), dependence (Questions 4 to 6) and problems (Questions 7 to 10). It effectively distinguishes between risky and non-risky people who drink, identiﬁes dependent people who drink, and has cross-cultural validity. It is short (10 items), may be self-administered, and is suitable for primary health care settings. AUDIT has demonstrated validity among a wide range of patient populations, including those attending primary care settings, adolescents, drug-dependent patients, cross-cultural groups, drink–drivers, emergency ward patients, psychiatric patients, and pregnant women. AUDIT performs as well as the Michigan Alcoholism Screening Test (MAST) and the CAGE for identifying dependent drinking, and has higher sensitivity and speciﬁcity for harmful and hazardous drinking. Scores of 8 or more indicate presumptive harmful or hazardous alcohol consumption, and a score of 15 or more suggests the need to assess for alcohol dependence.
A shortened version of AUDIT – AUDIT-C – consists of only alcohol consumption Questions 1 to 3. It has been used successfully to detect DSM-5 alcohol use disorder in samples drawn from US college students and the general adult population of Germany. A score of 5 or more indicates further assessment is required. The third question of the AUDIT taken alone (AUDIT-3) has been shown to have almost as good sensitivity and speciﬁcity as the longer forms.
The US National Institute on Alcohol Abuse and Alcoholism (NIAAA) developed a 2-step screener that, in the first step, establishes if a patient consumes alcohol, and in the second asks how many times in the past year the individual has exceeded national guidelines. This instrument is frequently shortened by dropping the first step, creating a single-question instrument that requires no scoring.  The NIAAA-recommended screener has been widely adopted in the USA, with meta-analytic studies finding high success in detecting a wide spectrum of unhealthy alcohol use, being generally comparable with the AUDIT-C.
The Alcohol, Smoking and Substance Involvement Screening Test (ASSIST) is a useful screening questionnaire, recommended by the World Health Organization, which includes alcohol with other substances.
The K10 or K6 are recommended for screening for comorbid mental disorders in people presenting for alcohol use disorders.</t>
    </r>
  </si>
  <si>
    <t>yes (p. 48)
Patients drinking above low-risk levels (see NHMRC recommendations) should be offered a brief intervention. Those experiencing moderate to severe alcohol related problems, including dependence, require more comprehensive assessment and intensive treatment approaches.
Assessment should include patient interview, physical
examination (when medical practitioners are available),
clinical investigations, and collateral history. It may include structured questionnaires. The length of the assessment should be balanced against the need to keep the patient in treatment and address immediate concerns.
p. 226: Level of care for people with co-occurring alcohol use and mental disorders (Depending on the relative severity of the alcohol use disorder and mental disorder, care can be provided in an appropriate specialised setting or in a primary care setting)</t>
  </si>
  <si>
    <t>for older people: screening at regular intervals at least once a year</t>
  </si>
  <si>
    <t>The objective of this guideline is to provide recommendations, supported by current and rigorously reviewed
evidence, for the full spectrum of medical and psychosocial interventions available to treat patients with high-risk drinking and AUD. In doing so, the guideline aims to provide comprehensive education and clinical care guidance to health care providers spanning the addiction care continuum in the province, which will, in turn, improve access to evidence-based treatment for patients and families, and reduce the significant harms associated with alcohol use in British Columbia.</t>
  </si>
  <si>
    <r>
      <rPr>
        <b/>
        <sz val="11"/>
        <rFont val="Aptos Narrow"/>
        <family val="2"/>
        <scheme val="minor"/>
      </rPr>
      <t>peer-reviewed search</t>
    </r>
    <r>
      <rPr>
        <sz val="11"/>
        <rFont val="Aptos Narrow"/>
        <family val="2"/>
        <scheme val="minor"/>
      </rPr>
      <t xml:space="preserve"> in Medline, Embase, Cochrane Database of Systematic Reviews, and Cochrane Central Register of Controlled Trials via Ovid; and CINAHL and PsycINFO via EbscoHost</t>
    </r>
  </si>
  <si>
    <t>general adult patient population in primary care settings (e.g., family practice
clinics, community health centres, walk-in clinics, student health services) which can include individuals who are drinking within recommended limits for low-risk drinking, those who are exceeding low-risk alcohol drinking limits, individuals diagnosed with AUD of any severity (mild, moderate, severe), as well as individuals in recovery from an AUD</t>
  </si>
  <si>
    <t>Quality of evidence: moderate, Strength of recommendation: strong</t>
  </si>
  <si>
    <t>All adult and youth patients should be screened annually for alcohol use above low-risk limits.</t>
  </si>
  <si>
    <t>Despite its high prevalence in primary care and other clinical settings, high-risk drinking often goes unrecognized and untreated. Implementation of routine and universal alcohol screening in primary care practice has increasingly been advocated as an important public health strategy for early identification of high-risk drinking and secondary prevention of AUD.
The underlying rationale of universal screening is to capitalize on both patterns of practice that are already in place and the longitudinal model of care in the primary care setting. Patients can be routinely asked about
alcohol use during new client intakes, general assessments, annual preventive screening, and in specific disease management clinics (e.g., hypertension, diabetes). Thus, screening could occur when alcohol use is not the primary reason for presentation, facilitating early intervention and connection to care among patients not actively seeking treatment for alcohol-related problems or concerns.
Introducing alcohol use screening tools in a non-judgmental, conversational manner can foster trust, and in turn, improve the accuracy of self-reported alcohol use. Seeking the patient’s consent and providing context prior to asking screening questions may also aid in building rapport, for example: “Now that we’ve talked about some of the effects alcohol can have on our health, would you mind if I ask you some questions about your
alcohol use?” Establishing trust and safety in these initial conversations is particularly important for patients who may otherwise tend to underreport substance use, such as pregnant individualsj, adolescents, older adults,
or patients with co-occurring disorders where alcohol use may be associated with greater risk of harm.</t>
  </si>
  <si>
    <t>standardized alcohol use screening instruments</t>
  </si>
  <si>
    <t>A number of standardized alcohol use screening instruments are available that have been validated in a range of clinical care settings, including the Alcohol Use Disorders Identification Test (AUDIT), the condensed AUDIT-Consumption (AUDIT-C) test, and the Cut-down, Annoyed, Guilty, Eye Opener (CAGE) questionnaire. However, provider-level barriers, including time constraints, unfamiliarity with the instruments, and the requirement to calculate item and overall scores have been cited as impediments to the uptake and use of such screening tools in primary care settings. An approach specifically tailored for the primary care setting is “single-question” alcohol screening (SASQ), as it takes minimal time to administer, is easily recalled, and requires no scoring.
SASQ screening is typically structured around sex- and age-specific recommendations for low-risk alcohol consumption. To normalize alcohol use and support disclosure, patients are asked to estimate how many times in the past year their drinking exceeded low-risk limits, however, frequency is not factored in to the screening result. For example, any response greater than “never” or “zero times” to the question below would be considered a positive screening result for high-risk drinking, warranting additional follow-up: “ In the past year, how often have you consumed more than 3 drinks (for adult women) or 4 drinks (for adult men) on any one occasion?”  Although less sensitive than structured screening instruments for the detection of high-risk drinking behaviours, studies have found that the sensitivity of single question screening ranges from 60-90% versus reference standards (e.g., AUDIT, AUDIT-C, or clinical diagnostic interview), and systematic reviews have concluded that this is a valid option in clinical settings where time and patient interactions are limited.</t>
  </si>
  <si>
    <t>Screening alone does not improve outcomes. As a standard component of screening, all patients should be provided with individually tailored feedback about their results, regardless of the screening tool used.
Patients who screen positive for drinking above low-risk limits should undergo further assessment, and if
appropriate, a structured interview using the DSM-5 criteria to confirm the diagnosis and severity of AUD. Confirmation or exclusion of an AUD, and an assessment of AUD severity and the patient’s risk of complications, determines subsequent steps in the treatment pathway.
Patients who are drinking above low-risk limits but do not have an AUD should be administered a brief counselling intervention and encouraged to reduce their alcohol consumption.
Brief intervention alone is not effective for individuals with AUD. Patients who are diagnosed with an AUD
should undergo a more comprehensive assessment, including, as appropriate and indicated: a detailed medical, mental health and substance use history; physical examination; laboratory investigations; and risk assessment for developing severe complications of withdrawal (i.e., seizures, delirium tremens). All patients should be offered evidence-based treatment for AUD.
Based on available evidence, this guideline recommends that clinicians administer a brief intervention (BI) to
all adult and youth patients who screen positive for high-risk drinking. Several high-quality systematic reviews have found that BI results in clinically meaningful reductions in alcohol consumption, and concluded that overall, there is moderate quality evidence for the beneficial effect of BI. The committee endorses the use of short, practice-friendly motivational interviewing (MI)-based approaches, for example, the 5As model to support behavioural change, as these approaches have been well-studied and are likely familiar to many primary care providers. Involving interprofessional staff or teams in the screening and brief intervention pathway is recommended if clinician time is limited and to ensure that all patients are screened and triaged appropriately.</t>
  </si>
  <si>
    <t>Real-world implementation of universal alcohol screening and brief intervention has proven challenging, with reported rates of uptake as low as 2% for alcohol use screening and 1% for BI. Barriers most often cited by primary care providers include a lack of time, education, training, and resources; personal discomfort and unease around how to communicate with patients; stigma manifesting in beliefs that patients will not change their behaviour; and fear of offending patients with questions about alcohol consumption. 
Best Practices for Implementing SBI in Primary Care Settings:
• Identify a “practice champion”
• Ensure buy-in from leadership and senior staff
• Involve all members of the care team and clinic staff
• Clearly define and communicate each step of the SBIRT pathway to all team members
• Develop functional referral pathways with external partners and programs
• Institute ongoing and regular opportunities for staff training/re-training in SBIRT
• Align the SBIRT pathway within the primary care clinic flow such that disruptions are minimal and change is readily adopted
• Use a pre-screening instrument if available
• Integrate SBIRT into the electronic health record</t>
  </si>
  <si>
    <t>Several systematic reviews have concluded that there is insufficient research evidence to recommend an
optimal screening/rescreening interval for alcohol use in adults and youth. In the absence of robust evidence, most public health agencies, including the Canadian Task Force on Preventive Health Care and the Canadian Paediatric Society, recommend screening adults and youth on an annual basis. This is for reasons of convenience — alcohol screening can be combined with other components of a routine medical exam or preventive health screening — and to detect changes, as an individual’s alcohol use can shift from low- to high-risk over a one-year period. In line with this, a U.S. study found that use of annual substance use screening intervals identifies a modest number of incident cases of high-risk use in adult primary care patients. Of 1014 patients who initially screened negative for high-risk alcohol or drug use, 34 (3.4%) screened positive for high-risk use when screened again one year later, with the majority (23/34) meeting criteria for high-risk alcohol use.</t>
  </si>
  <si>
    <t>Tool name</t>
  </si>
  <si>
    <t>Abbreviation</t>
  </si>
  <si>
    <t>German version</t>
  </si>
  <si>
    <t>Diagnosis criteria</t>
  </si>
  <si>
    <t>Description</t>
  </si>
  <si>
    <t>Symptom review period</t>
  </si>
  <si>
    <t>Target condition</t>
  </si>
  <si>
    <t>Screening method</t>
  </si>
  <si>
    <t>Number of items</t>
  </si>
  <si>
    <t>Response format</t>
  </si>
  <si>
    <t>Scaling response categories</t>
  </si>
  <si>
    <t>Score range</t>
  </si>
  <si>
    <t>Severity thresholds/Risk threshold</t>
  </si>
  <si>
    <t xml:space="preserve"> Population, Study type</t>
  </si>
  <si>
    <t>Number of studies and  patients (n)</t>
  </si>
  <si>
    <t>Gold standard</t>
  </si>
  <si>
    <t>Cutoff</t>
  </si>
  <si>
    <t>Outcome measured</t>
  </si>
  <si>
    <t xml:space="preserve">Sensitivity [95% CI] </t>
  </si>
  <si>
    <t>Specificity [95% CI]</t>
  </si>
  <si>
    <t>Administration type</t>
  </si>
  <si>
    <t xml:space="preserve">Time </t>
  </si>
  <si>
    <t>Costs, Rights of use</t>
  </si>
  <si>
    <t>comments</t>
  </si>
  <si>
    <t>References</t>
  </si>
  <si>
    <t>Patient Health Questionnaire-9</t>
  </si>
  <si>
    <t>PHQ-9</t>
  </si>
  <si>
    <t>DSM-IV</t>
  </si>
  <si>
    <t xml:space="preserve">The PHQ can be entirely self-administered by the patient. The clinician scans the completed questionnaire, verifies positive responses, and applies diagnostic algorithms that are abbreviated at the bottom of each page. The PHQ is an instrument for making criteria-based diagnoses of depressive and other mental disorders commonly encountered in primary care. </t>
  </si>
  <si>
    <t>Past two weeks</t>
  </si>
  <si>
    <t>General Population</t>
  </si>
  <si>
    <t>Questionnaire</t>
  </si>
  <si>
    <t>Likert type scale</t>
  </si>
  <si>
    <t>0 = Not at all
1 = Several days
2 = More than half the days
3 = Nearly every day</t>
  </si>
  <si>
    <t>0 to 27</t>
  </si>
  <si>
    <t>&lt;5: No depression or clinically unremarkable or remitted
5-9: Subthreshold to mild depression
10-14: Moderate depression
15-19: Pronounced depression
20-27: Severe depression</t>
  </si>
  <si>
    <t>Primary care patients, meta-analysis</t>
  </si>
  <si>
    <t>47 studies, n = 11,234</t>
  </si>
  <si>
    <t>Semistructured interview</t>
  </si>
  <si>
    <t>≥10</t>
  </si>
  <si>
    <t>MDD</t>
  </si>
  <si>
    <t>85 [0.79-0.89]</t>
  </si>
  <si>
    <t>85 [0.82-0.87]</t>
  </si>
  <si>
    <t>Self-administered</t>
  </si>
  <si>
    <t>&lt;5 min</t>
  </si>
  <si>
    <t>Free of charge, the rights of use are not restricted</t>
  </si>
  <si>
    <t xml:space="preserve">This scale simply scores each of the nine DSM-IV criteria. Many studies have been conducted to test this screen, excellent sensitivity and specificity, including for postpartum depression. </t>
  </si>
  <si>
    <t>O'Connor, E. A., et al. (2023). "Depression and Suicide Risk Screening: Updated Evidence Report and Systematic Review for the US Preventive Services Task Force." JAMA 329(23): 2068-2085.
Bundesärztekammer (BÄK), et al. (2022). "Nationale VersorgungsLeitlinie Unipolare Depression."  Version 3.2. Anhang 1: Schwellenwerte bei psychometrischen Testverfahren. Retrieved 01.08.2024, from https://www.leitlinien.de/themen/depression/version-3/anhang-1 .
Kroenke, K., et al. (2010). "The Patient Health Questionnaire Somatic, Anxiety, and Depressive Symptom Scales: a systematic review." General Hospital Psychiatry 32(4): 345-359.
Andersen, B. L., et al. (2014). "Screening, assessment, and care of anxiety and depressive symptoms in adults with cancer: an American Society of Clinical Oncology guideline adaptation." Journal of Clinical Oncology 32(15): 1605-1619.
Arroll, B., et al. (2010). "Validation of PHQ-2 and PHQ-9 to screen for major depression in the primary care population." Ann Fam Med 8(4): 348-353.
New York State Department of Health &amp; New York State of Opportunity Office of Mental Health (2016). "Administering the Patient Health Questionnaires 2 and 9 (PHQ 2 and 9) in Integrated Care Settings." Retrieved 22.08.2024, from https://www.health.ny.gov/health_care/medicaid/redesign/dsrip/docs/2016-07-01_phq_2_and_9_clean.pdf</t>
  </si>
  <si>
    <t>Patient Health Questionnaire-8</t>
  </si>
  <si>
    <t>PHQ-8</t>
  </si>
  <si>
    <t>The PHQ-8 consists of eight of the nine criteria on which the DSM-IV diagnosis of depressive disorders is based.</t>
  </si>
  <si>
    <t>0 to 24</t>
  </si>
  <si>
    <t>0-4: No depressive symptoms
5-9: Mild depressive symptoms
10-14: Moderate depressive symptoms
15-19: Moderately severe symptoms
20 to 24: Severe symptoms</t>
  </si>
  <si>
    <t>Primary care or comparable settings, meta-analysis</t>
  </si>
  <si>
    <t>27 study, n = 6,331</t>
  </si>
  <si>
    <t>Semistructured diagnostic interview</t>
  </si>
  <si>
    <t>88 [0.80-0.90]</t>
  </si>
  <si>
    <t>86 [0.83-0.89]</t>
  </si>
  <si>
    <t>NI</t>
  </si>
  <si>
    <t>The ninth question in the DSM-IV assesses suicidal or self-injurious thoughts. This question was omitted for the PHQ-8. Research indicates that the deletion of this question has only a minor effect on scoring because thoughts of self-harm are fairly uncommon in the general population, and the ninth item is by far the least frequently endorsed item on the PHQ-9.</t>
  </si>
  <si>
    <t>Kroenke, K., et al. (2009). "The PHQ-8 as a measure of current depression in the general population." Journal of Affective Disorders 114(1-3): 163-173.
Arias de la Torre, J., et al. (2023). "Reliability and cross-country equivalence of the 8-item version of the Patient Health Questionnaire (PHQ-8) for the assessment of depression: results from 27 countries in Europe." Lancet Reg Health Eur 31: 100659.
Kroenke, K. and R. L. Spitzer (2002). The PHQ-9: a new depression diagnostic and severity measure, Slack Incorporated Thorofare, NJ. 32: 509-515.</t>
  </si>
  <si>
    <t>Patient Health Questionnaire-2</t>
  </si>
  <si>
    <t>PHQ-2</t>
  </si>
  <si>
    <t>Diagnostic and Statistical Manual of Mental Disorders (DSM)-IV</t>
  </si>
  <si>
    <t>The PHQ-2, comprising the first 2 items of the PHQ-9, inquires about the degree to which an individual has experienced depressed mood and anhedonia.</t>
  </si>
  <si>
    <t>0 to 6</t>
  </si>
  <si>
    <t>≥3 Major depression disorder (MDD) is likely</t>
  </si>
  <si>
    <t>Primary care or comparable setting, meta-analysis</t>
  </si>
  <si>
    <t xml:space="preserve"> 48 studies, n = 11,703</t>
  </si>
  <si>
    <t>≥2</t>
  </si>
  <si>
    <t>91 [0.88-0.94]</t>
  </si>
  <si>
    <t>67 [0.64-0.71]</t>
  </si>
  <si>
    <t>&lt;2 min</t>
  </si>
  <si>
    <t>The test has good validity and is at the same time low-threshold and time-efficient. Its purpose is not to establish final diagnosis or to monitor depression severity, but rather to screen for depression. Patients who screen positive should be further evaluated with the PHQ-9 to determine whether they meet criteria for a depressive disorder.</t>
  </si>
  <si>
    <t>Kroenke, K., et al. (2003). "The Patient Health Questionnaire-2: validity of a two-item depression screener." Medical Care 41(11): 1284-1292.
Whooley, M. A. (2024). "Whooley Questions for Depression Screening. Comparison with PHQ-2.". Retrieved 31.07.2024, from https://whooleyquestions.ucsf.edu/comparison-phq.
National Institute on Drug Abuse (NIDA). "Instrument: Patnient Health Questionnaire-2 (PHQ-2)." CTN Common Data Elements. Retrieved 31.07.2024, from https://cde.nida.nih.gov/instrument/fc216f70-be8e-ac44-e040-bb89ad433387.
O'Connor, E. A., et al. (2023). "Depression and Suicide Risk Screening: Updated Evidence Report and Systematic Review for the US Preventive Services Task Force." JAMA 329(23): 2068-2085.
New York State Department of Health &amp; New York State of Opportunity Office of Mental Health (2016). "Administering the Patient Health Questionnaires 2 and 9 (PHQ 2 and 9) in Integrated Care Settings." Retrieved 22.08.2024, from https://www.health.ny.gov/health_care/medicaid/redesign/dsrip/docs/2016-07-01_phq_2_and_9_clean.pdf.</t>
  </si>
  <si>
    <t xml:space="preserve">Whooley Questions </t>
  </si>
  <si>
    <t xml:space="preserve">The Whooley questions consist of two questions asking about low mood and loss of interest or pleasure. </t>
  </si>
  <si>
    <t>Past month</t>
  </si>
  <si>
    <t>Yes/No</t>
  </si>
  <si>
    <t>0 = No
1 = Yes</t>
  </si>
  <si>
    <t>0 to 2</t>
  </si>
  <si>
    <t>"Yes" to one (or both) questions = positive test (requires further evaluation)
"No" to both questions= negative test (not depressed)</t>
  </si>
  <si>
    <t>Primary care, meta-analysis</t>
  </si>
  <si>
    <t>10 studies, n = 4,618</t>
  </si>
  <si>
    <t>Diagnostic interview</t>
  </si>
  <si>
    <t>95 [0.98-0.97]</t>
  </si>
  <si>
    <t>65 [0.56-0.74]</t>
  </si>
  <si>
    <t xml:space="preserve">Self- and provider-administered </t>
  </si>
  <si>
    <t>1 min</t>
  </si>
  <si>
    <t>Free of charge, the rights of use are not restricted, available: https://whooleyquestions.ucsf.edu/</t>
  </si>
  <si>
    <t>A questionnaire with three questions is also available, which consists of the two original Whooley questions and a third question asking if the person would like help with the difficulties identified. Although NICE endorses the use of the Whooley questions, the guidance recognises that this is based on limited evidence of the diagnostic accuracy of the measure. There is further uncertainty about whether the two or three-item version of the questions should be used, as there is lack of evidence on its effectiveness for the three-questionnaire.</t>
  </si>
  <si>
    <t>Whooley, M. A. (2024). "Whooley Questions for Depression Screening. Comparison with PHQ-2.". Retrieved 31.07.2024, from https://whooleyquestions.ucsf.edu/comparison-phq.
Bosanquet, K., et al. (2015). "Diagnostic accuracy of the Whooley questions for the identification of depression: a diagnostic meta-analysis." BMJ Open 5(12): e008913.
Whooley, M. A. (2024). "Whooley Questions for Depression Screening. Home.". Retrieved 31.07.2024, from https://whooleyquestions.ucsf.edu/.
Whooley, M. A., et al. (1997). "Case-finding instruments for depression. Two questions are as good as many." J Gen Intern Med 12(7): 439-445.</t>
  </si>
  <si>
    <t xml:space="preserve">Beck Depression Inventory </t>
  </si>
  <si>
    <t>BDI-(II)</t>
  </si>
  <si>
    <t>DSM-IV and International Classification of Diseases (ICD)-10</t>
  </si>
  <si>
    <t xml:space="preserve">The BDI is a self-report rating inventory that measures characteristic attitudes and symptoms of depression. </t>
  </si>
  <si>
    <t>Answers to choose with different scores (0-3)</t>
  </si>
  <si>
    <t>0 to 63</t>
  </si>
  <si>
    <r>
      <t xml:space="preserve">&lt;14: None or minimal depression
14–19: Mild depressive syndrome
20–28: Moderate depressive syndrome
</t>
    </r>
    <r>
      <rPr>
        <sz val="10"/>
        <color theme="1"/>
        <rFont val="Aptos Narrow"/>
        <family val="2"/>
      </rPr>
      <t>≥29</t>
    </r>
    <r>
      <rPr>
        <sz val="10"/>
        <color theme="1"/>
        <rFont val="Aptos Narrow"/>
        <family val="2"/>
        <scheme val="minor"/>
      </rPr>
      <t>: Severe depressive syndrome</t>
    </r>
  </si>
  <si>
    <t>Adults in primary care, NI</t>
  </si>
  <si>
    <t xml:space="preserve"> 1 study, n = 340</t>
  </si>
  <si>
    <t xml:space="preserve">
18</t>
  </si>
  <si>
    <t>94 [NR]</t>
  </si>
  <si>
    <t>92 [NR]</t>
  </si>
  <si>
    <t>5-10 min</t>
  </si>
  <si>
    <t>Not free of charge, can be purchased online, permission needed</t>
  </si>
  <si>
    <t xml:space="preserve">The BDI has been developed in different forms, including several computerized forms, a card form and the 13-item short form. Domains: behavioral, cognitive, and somatic components of depression including suicidal ideation. </t>
  </si>
  <si>
    <t>Miller, P., et al. (2021). "The performance and accuracy of depression screening tools capable of self-administration in primary care: A systematic review and meta-analysis." The European Journal of Psychiatry 35(1): 1-18.
Bundesärztekammer (BÄK), et al. (2022). "Nationale VersorgungsLeitlinie Unipolare Depression."  Version 3.2. Anhang 1: Schwellenwerte bei psychometrischen Testverfahren. Retrieved 01.08.2024, from https://www.leitlinien.de/themen/depression/version-3/anhang-1 .
Andersen, B. L., et al. (2014). "Screening, assessment, and care of anxiety and depressive symptoms in adults with cancer: an American Society of Clinical Oncology guideline adaptation." Journal of Clinical Oncology 32(15): 1605-1619.
Kühner, C., et al. (2007). "Reliabilität und Validität des revidierten Beck-Depressions-inventars (BDI-II). Befunde aus deutschsprachigen Stichproben. [Reliability and validity of the Revised Beck Depression Inventory (BDI-II). Results from German samples.]." Der Nervenarzt 78(6): 651-656.
Arnau, R. C., et al. (2001). "Psychometric evaluation of the Beck Depression Inventory-II with primary care medical patients." Health Psychology 20(2): 112-119.</t>
  </si>
  <si>
    <t>Hamilton Depression Rating Scale</t>
  </si>
  <si>
    <t>HDRS/HAM-D</t>
  </si>
  <si>
    <t xml:space="preserve">HAM-D/HDRS is a diagnostician administered scale assessing depression symptom severity as defined by DSM-IV. </t>
  </si>
  <si>
    <t>Severity of, and change in,
depressive symptoms</t>
  </si>
  <si>
    <t>Answers to choose with different scores (0-2 or 0-4)</t>
  </si>
  <si>
    <t>For the first 17 questions: 0 to 52</t>
  </si>
  <si>
    <t>For the first 17 questions:
0-7: Normal
8-13: Moderate Depression
19-22: Severe Depression
≥23: Very severe Depression</t>
  </si>
  <si>
    <t>Patients from different medical settings, mean value of ten different samples</t>
  </si>
  <si>
    <t xml:space="preserve"> 7 studies, n = NR</t>
  </si>
  <si>
    <t>12.6/13.5</t>
  </si>
  <si>
    <t>76 [NR]</t>
  </si>
  <si>
    <t>91 [NR]</t>
  </si>
  <si>
    <t>Provider-administered</t>
  </si>
  <si>
    <t>20-30 min</t>
  </si>
  <si>
    <t xml:space="preserve">Domains: low mood, insomnia, agitation, anxiety, and weight loss. </t>
  </si>
  <si>
    <t>American Psychological Association (2019, January 2023). "Depression Assessment Instruments. These instruments are relevant to the treatment of depression." Clinical Practice Guideline for the Treatment of Depression. Retrieved 22.08.2024, from https://www.apa.org/depression-guideline/assessment.
Hamilton M. (1960). "A rating scale for depression." Journal of Neurology, Neurosurgery &amp; Psychiatry 23:56-62.
Andersen, B. L., et al. (2014). "Screening, assessment, and care of anxiety and depressive symptoms in adults with cancer: an American Society of Clinical Oncology guideline adaptation." Journal of Clinical Oncology 32(15): 1605-1619.
Bagby, R. M., et al. (2004). "The Hamilton Depression Rating Scale: has the gold standard become a lead weight?" American Journal of Psychiatry 161(12): 2163-2177.</t>
  </si>
  <si>
    <t>Center for Epidemiological Studies-Depression Scale</t>
  </si>
  <si>
    <t>CESD</t>
  </si>
  <si>
    <t xml:space="preserve">The CESD scale was developed to enable the recording of depressive symptoms, especially in large-scale epidemiological studies. There exist different type of scales e.g. with 20 or 10 items. 	</t>
  </si>
  <si>
    <t>Past seven days</t>
  </si>
  <si>
    <t>e.g. 20</t>
  </si>
  <si>
    <t>0 = Rarely or none of the time (less than 1 day)
1 = Some or little of the time (1-2 days)
2 = Moderately or much of the time (3-4 days)
3 = Most or almost all the time (5-7 days)</t>
  </si>
  <si>
    <t>0 to 60</t>
  </si>
  <si>
    <r>
      <rPr>
        <sz val="10"/>
        <color theme="1"/>
        <rFont val="Aptos Narrow"/>
        <family val="2"/>
      </rPr>
      <t>≥</t>
    </r>
    <r>
      <rPr>
        <sz val="10"/>
        <color theme="1"/>
        <rFont val="Aptos Narrow"/>
        <family val="2"/>
        <scheme val="minor"/>
      </rPr>
      <t>16 indicates a
person at risk for clinical depression</t>
    </r>
  </si>
  <si>
    <t>Adolescents and adults, meta-analysis</t>
  </si>
  <si>
    <t xml:space="preserve"> 22 studies, n = NR</t>
  </si>
  <si>
    <r>
      <rPr>
        <sz val="10"/>
        <color theme="1"/>
        <rFont val="Aptos Narrow"/>
        <family val="2"/>
      </rPr>
      <t>≥</t>
    </r>
    <r>
      <rPr>
        <sz val="10"/>
        <color theme="1"/>
        <rFont val="Aptos Narrow"/>
        <family val="2"/>
        <scheme val="minor"/>
      </rPr>
      <t>16</t>
    </r>
  </si>
  <si>
    <t>87 [0.82-0.92]</t>
  </si>
  <si>
    <t>70 [0.65-0.75]</t>
  </si>
  <si>
    <t>2-5 min</t>
  </si>
  <si>
    <t>Free of charge, the rights of use are not restricted, available: http://cesd-r.com/</t>
  </si>
  <si>
    <t>Applicable to all age groups; in English-speaking populations, the CESD has been validated in children aged 6 years and older.</t>
  </si>
  <si>
    <t>Vilagut, G., et al. (2016). "Screening for Depression in the General Population with the Center for Epidemiologic Studies Depression (CES-D): A Systematic Review with Meta-Analysis." PLoS ONE [Electronic Resource] 11(5): e0155431.
Arbeitsgemeinschaft Diabetes und Psychologie und Deutsche Diabetes Gesellschaft „Diabetes und Psychologie e.V.“. "Center for Epidemiologic Studies Depression Scale (CES-D/CESD-R)." Übersicht Fragebogen. Retrieved 31.07.2024, from https://www.diabetes-psychologie.de/downloads/Beschreibung_CES-D.pdf.
Radloff, L. S. (1977). "The CES-D Scale:A Self-Report Depression Scale for Research in the General Population." Applied Psychological Measurement 1(3): 385-401</t>
  </si>
  <si>
    <t>Geriatric Depression Scale (short form)</t>
  </si>
  <si>
    <t>GDS-15</t>
  </si>
  <si>
    <t>ICD-10 &amp; DSM-IV</t>
  </si>
  <si>
    <t xml:space="preserve">This scale was developed as a basic screening measure for depression in older adults. </t>
  </si>
  <si>
    <t>Past week</t>
  </si>
  <si>
    <t>Healthy, medically ill and mild to moderately cognitively impaired older adults</t>
  </si>
  <si>
    <t xml:space="preserve">Of the 15 items, 10 indicate the presence of depression when answered positively, while the rest (question numbers 1, 5, 7, 11, 13) indicate depression when answered negatively. </t>
  </si>
  <si>
    <t>0 to 15</t>
  </si>
  <si>
    <r>
      <rPr>
        <sz val="10"/>
        <color rgb="FF000000"/>
        <rFont val="Aptos Narrow"/>
        <family val="2"/>
        <scheme val="minor"/>
      </rPr>
      <t xml:space="preserve">
0-4: Normal 
5-8: Mild depression
9-11</t>
    </r>
    <r>
      <rPr>
        <sz val="10"/>
        <color rgb="FF000000"/>
        <rFont val="Aptos Narrow"/>
        <family val="2"/>
      </rPr>
      <t>: Moderate depression
12-15: Severe depression</t>
    </r>
  </si>
  <si>
    <t>Elderly people, meta-analysis</t>
  </si>
  <si>
    <t>30 studies, n = NR</t>
  </si>
  <si>
    <t>86 [0.82-0.89]</t>
  </si>
  <si>
    <t>79 [073-0.84]</t>
  </si>
  <si>
    <t>5-7 min</t>
  </si>
  <si>
    <t>Free of charge, NI</t>
  </si>
  <si>
    <t>It has been extensively used in community, acute and long-term care settings. A  long form of the GDS with 30 questions is also available. The Short Form is more easily used by physically ill and mildly to moderately demented patients who have short attention spans and/or feel easily fatigued. Domains: positive and negative affective symptoms.</t>
  </si>
  <si>
    <t xml:space="preserve">Greenberg, S. A. (2012). "The Geriatric Depression Scale (GDS)." try this: general assessment series. Best Practices in Nursing Care to Older Adults. from https://sapepper.barshop.uthscsa.edu/wp-content/uploads/sites/177/2021/07/Greenberg-GDS-Packet.pdf
Bundesärztekammer (BÄK), et al. (2022). "Nationale VersorgungsLeitlinie Unipolare Depression."  Version 3.2. Anhang 1: Schwellenwerte bei psychometrischen Testverfahren. Retrieved 01.08.2024, from https://www.leitlinien.de/themen/depression/version-3/anhang-1 .
Andersen, B. L., et al. (2014). "Screening, assessment, and care of anxiety and depressive symptoms in adults with cancer: an American Society of Clinical Oncology guideline adaptation." Journal of Clinical Oncology 32(15): 1605-1619.
Krishnamoorthy, Y., et al. (2020). "Diagnostic accuracy of various forms of geriatric depression scale for screening of depression among older adults: Systematic review and meta-analysis." Archives of Gerontology &amp; Geriatrics 87: 104002
Almeida, O. P. and S. A. Almeida (1999). "Short versions of the geriatric depression scale: a study of their validity for the diagnosis of a major depressive episode according to ICD-10 and DSM-IV." International Journal of Geriatric Psychiatry 14(10): 858-865.
</t>
  </si>
  <si>
    <t>Anxiety</t>
  </si>
  <si>
    <t>Generalized Anxiety Disorder Scale-7</t>
  </si>
  <si>
    <t>GAD-7</t>
  </si>
  <si>
    <t>The GAD-7 investigates how often the patient has been bothered by seven different symptoms of anxiety.</t>
  </si>
  <si>
    <t>0 to 21</t>
  </si>
  <si>
    <t>0-4: Minimal anxiety
5-9: Mild anxiety
10-14: Moderate anxiety
≥15: Severe anxiety</t>
  </si>
  <si>
    <t>Primary care and comparable settings, meta-analysis</t>
  </si>
  <si>
    <t xml:space="preserve">3 studies, n = 2,272
3 studies, n = 1,357
2 studies, n = 1,115
1 study, n = 965
</t>
  </si>
  <si>
    <t xml:space="preserve">NR
NR
NR
NR
</t>
  </si>
  <si>
    <t xml:space="preserve">≥10 
≥6
≥6
≥6
</t>
  </si>
  <si>
    <t>General anxiety disorder,
Any anxiety disorder,
Panic disorder,
Social anxiety disorder</t>
  </si>
  <si>
    <t xml:space="preserve">79 [0.65-0.94]
64 [0.46-0.82]
85 [0.71-0.98]
87 [0.75-0.94]
</t>
  </si>
  <si>
    <t xml:space="preserve">89 [0.83-0.94]
82 [0.78-0.87]
71 [0.56-0.86]
63 [0.60-0.66]
</t>
  </si>
  <si>
    <t>Validated in a general German population. Good sensitivity and specificity for individuals in addictions treatment. Domain: general anxiety disorder symptomatology</t>
  </si>
  <si>
    <t>Mulvaney-Day, N., et al. (2018). "Screening for Behavioral Health Conditions in Primary Care Settings: A Systematic Review of the Literature." Journal of General Internal Medicine 33(3): 335-346.
Sapra, A., et al. (2020). "Using Generalized Anxiety Disorder-2 (GAD-2) and GAD-7 in a Primary Care Setting." Cureus 12(5): e8224.
Bisby, M. A., et al. (2022). "Examining the psychometric properties of brief screening measures of depression and anxiety in chronic pain: The Patient Health Questionnaire 2-item and Generalized Anxiety Disorder 2-item." Pain Practice 22(4): 478-486.
Andersen, B. L., et al. (2014). "Screening, assessment, and care of anxiety and depressive symptoms in adults with cancer: an American Society of Clinical Oncology guideline adaptation." Journal of Clinical Oncology 32(15): 1605-1619.
O'Connor, E. A., et al. (2023). "Anxiety Screening: Evidence Report and Systematic Review for the US Preventive Services Task Force." JAMA 329(24): 2171-2184.
Plummer, F., et al. (2016). "Screening for anxiety disorders with the GAD-7 and GAD-2: a systematic review and diagnostic metaanalysis." General Hospital Psychiatry 39: 24-31.</t>
  </si>
  <si>
    <t>General Anxiety Disorder scale-2</t>
  </si>
  <si>
    <t>GAD-2</t>
  </si>
  <si>
    <t>Shorter version of GAD-7, uses only the first two questions, which represent the core anxiety symptoms. It tries to highlight the important components which are present regardless of the underlying specific diagnosis.</t>
  </si>
  <si>
    <t>A score of 3 points is the preferred cut-off for needing further identifying evaluation.</t>
  </si>
  <si>
    <t xml:space="preserve">2 studies, n = 1,307
2 studies,n = 1,307 
2 studies, n = 1,115
1 study, n = 965
</t>
  </si>
  <si>
    <t xml:space="preserve">≥3
≥2
≥2
≥2
</t>
  </si>
  <si>
    <t xml:space="preserve">76 [0.68-0.85]
74 [0.69-0.79]
73 [0.34-1.0]
85 [0.73-0.93]
</t>
  </si>
  <si>
    <t xml:space="preserve">88 [0.87-0.88]
74 [0.70-0.78]
68 [0.57-0.79]
62 [0.59-0.65]
</t>
  </si>
  <si>
    <t>The GAD-2 questionnaire has been validated in multiple studies and shown to retain the excellent psychometric properties of the GAD-7. Due to its discriminant capability, it has been proposed as an essential first step for screening generalized anxiety disorder. In primary care clinical encounters where time is a constraint, the provider can resort to using the GAD-2 and follow up with the patient for further evaluation.</t>
  </si>
  <si>
    <t>Mulvaney-Day, N., et al. (2018). "Screening for Behavioral Health Conditions in Primary Care Settings: A Systematic Review of the Literature." Journal of General Internal Medicine 33(3): 335-346.
Sapra, A., et al. (2020). "Using Generalized Anxiety Disorder-2 (GAD-2) and GAD-7 in a Primary Care Setting." Cureus 12(5): e8224.
Plummer, F., et al. (2016). "Screening for anxiety disorders with the GAD-7 and GAD-2: a systematic review and diagnostic metaanalysis." General Hospital Psychiatry 39: 24-31.
O'Connor, E. A., et al. (2023). "Anxiety Screening: Evidence Report and Systematic Review for the US Preventive Services Task Force." JAMA 329(24): 2171-2184.</t>
  </si>
  <si>
    <t>Depression &amp; Anxiety</t>
  </si>
  <si>
    <t>Hospital Anxiety and Depression Scale</t>
  </si>
  <si>
    <t>HADS</t>
  </si>
  <si>
    <t>The HADS is a brief, self-report measure of anxiety and depression. HADS contains an Anxiety subscale (HADS-A) and a Depression subscale (HADS-D), each containing seven specific questions dealing with anxiety and depression, respectively.</t>
  </si>
  <si>
    <t xml:space="preserve">
Anxiety, Depression</t>
  </si>
  <si>
    <t>Combined 14 items:
Anxiety (HADS-A) 7 items,
Depression (HADS-D) 7 items</t>
  </si>
  <si>
    <t>0 = Only occasionally/never
1 = From time to time, but not too often
2 = Relatively often
3 = Most of the time</t>
  </si>
  <si>
    <t>0 to 40</t>
  </si>
  <si>
    <t>≤7: Normal range 
8-10: 'Suspect', i.e. at least mild depressive disorder
≥11: Probable presence ('caseness') of the mood disorder</t>
  </si>
  <si>
    <t>NI, Meta-analysis 
Primary care patients, NI
NI, Meta-analysis
Primary care patients, NI</t>
  </si>
  <si>
    <t xml:space="preserve">3 studies, n = NR
1 study, n = 217
3 studies, n = NR
1 study, n = 217 
</t>
  </si>
  <si>
    <t xml:space="preserve">General Health Questionnaire (GHQ)
Clinical Interview Schedule (CIS)
GHQ
CIS
</t>
  </si>
  <si>
    <t xml:space="preserve">≥8
≥9
≥8
≥7
</t>
  </si>
  <si>
    <t xml:space="preserve">
Anxiety (HADS-A)
Depression (HADS-D)
</t>
  </si>
  <si>
    <t xml:space="preserve">80 [NR]
66 [NR]
80 [NR]
66 [NR]
</t>
  </si>
  <si>
    <t xml:space="preserve">80 [NR]
93 [NR]
80 [NR]
97 [NR]
</t>
  </si>
  <si>
    <t>Not free of charge, license required</t>
  </si>
  <si>
    <t xml:space="preserve">The HADS is primarily designed for use in non-psychiatric hospital setting, but it is also often used in studies. For depression, does not perform as well as the PHQ-9 in primary care settings. Originally developed for patients with significant physical health problems. </t>
  </si>
  <si>
    <t>Mulvaney-Day, N., et al. (2018). "Screening for Behavioral Health Conditions in Primary Care Settings: A Systematic Review of the Literature." Journal of General Internal Medicine 33(3): 335-346.
Crawford, J. R., et al. (2001). "Normative data for the HADS from a large non-clinical sample." Br J Clin Psychol 40(4): 429-434.
Arbeitsgemeinschaft Diabetes und Psychologie und Deutsche Diabetes Gesellschaft „Diabetes und Psychologie e.V.“ (2024). "Hospital Anxiety and Depression Scale (HADS)." Retrieved 31.07.2024, from https://www.diabetes-psychologie.de/downloads/Beschreibung_HADS.pdf
Miller, P., et al. (2021). "The performance and accuracy of depression screening tools capable of self-administration in primary care: A systematic review and meta-analysis." The European Journal of Psychiatry 35(1): 1-18.
Bundesärztekammer (BÄK) &amp; Kassenärztliche Bundesvereinigung (KBV) &amp; Arbeitsgemeinschaft der Wissenschaftlichen Medizinischen Fachgesellschaften (AWMF) (2022). "Nationale VersorgungsLeitlinie Unipolare Depression."  Version 3.2. Retrieved 01.08.2024, from https://www.leitlinien.de/themen/depression.
Snaith, R. P. (2003). "The Hospital Anxiety And Depression Scale." Health Qual Life Outcomes 1: 29.
Bjelland, I., et al. (2002). "The validity of the Hospital Anxiety and Depression Scale. An updated literature review." Journal of Psychosomatic Research 52(2): 69-77.</t>
  </si>
  <si>
    <t>Depression, Anxiety &amp; Substance Use Disorders</t>
  </si>
  <si>
    <t xml:space="preserve">Gesundheitsfragebogen für Patienten </t>
  </si>
  <si>
    <t>PHQ-D</t>
  </si>
  <si>
    <t>ICD-10 and DSM-IV</t>
  </si>
  <si>
    <t>The PHQ-D can be used in its complete or short form as a psychodiagnostic instrument in clinical practice and in the context of research questions. It is suitable for both, initial diagnosis and for assessing the course of mental disorders. Only question categories that apply to the user need to be answered.</t>
  </si>
  <si>
    <t>Last Month</t>
  </si>
  <si>
    <t>Somatoform disorders, Depressive disorders (major depression and other depressive
depressive disorders), Anxiety disorders (panic disorder and other anxiety disorders), Eating disorders (bulimia nervosa and binge eating disorder), Alcohol abuse, Psychosocial functioning, Psychosocial stressors, Menstruation, pregnancy, childbirth</t>
  </si>
  <si>
    <t>16 categories with different numbers of questions:
1a-1m =   Somatoform syndrom,
2a-2i = MDD and other depressive disorders,
3a-4k = Panic disorder,
5a-5g = Other anxiety syndroms,
6a-8 = Esp. Bulimia nervosa,
6a-8 = Esp. Binge-eating disorder,
9-10e = Alcohol syndrom</t>
  </si>
  <si>
    <t xml:space="preserve">Likert type scale, Yes/No </t>
  </si>
  <si>
    <t>Different scaling depending on the question category</t>
  </si>
  <si>
    <t xml:space="preserve">Somatoform syndrom: At least three of the questions 1a-m are marked “severely impaired”,
MMD: Five or more of the questions 2a-i are answered with at least “on more than half of the days”; these also include question 2a or 2b,
Other depressive syndroms: 2-4 of the questions 2a-i are answered with at least “on more than half of the days”; these also include question 2a or 2b,
Panic syndrom: “YES” is marked for each of the questions 3a-d and four or more of the questions 4a-k are answered with ”YES”,
Other anxiety syndroms: Question 5a and three or more of questions 5b-g are answered with “on more than half of the days”,
Bulemia nervosa: Each of the questions 6a, 6b and 6c and question 8 is answered with “YES”,
Binge-eating disorder: Each of the questions 6a, 6b and 6c is answered with “YES”. Question 8 is either marked “NO” or has been left open,
Alcohol syndrom: At least one of the questions 10a-e is answered with “YES”.
</t>
  </si>
  <si>
    <t>General medical patients, NI</t>
  </si>
  <si>
    <t>1 study, n = 357</t>
  </si>
  <si>
    <t>Structured Clinical Interview for DSM-IV (SKID-I)</t>
  </si>
  <si>
    <t>NR
≥11
≥8
NR
NR
NR
NR
NR</t>
  </si>
  <si>
    <t>All mental disorders
MDD
Depressive disorders
All anxiety disorders
Panic disorder
Eating disorder
Bulemia Nervosa
Alcohol abuse</t>
  </si>
  <si>
    <t>77 [66-88]
95 [77-99]
85 [72-93]
67 [43-85]
73 [45-93]
58 [28-85]
68 [45-86]
57 [18-90]</t>
  </si>
  <si>
    <t>83[78-87]
86 [82-89]
76 [71-81]
94 [91-96]
98 [96-99]
94 [91-96]
89 [83-94]
96 [94-98]</t>
  </si>
  <si>
    <t>As the PHQ-D directly queries the diagnostic DSM-IV criteria, the instrument has a high content validity. In addition to the diagnostic modules, psychosocial functioning and eight common psychosocial stressors are assessed. The short form of the PHQ-D is limited to one page and covers depressive disorders (major depression and other depressive disorders), panic disorder and psychosocial functioning.</t>
  </si>
  <si>
    <t>Medizinische Universität Heidelberg (2002). "Gesundheitsfragebogen für Patienten (PHQ-D)." Retrieved 26.08.2024, from https://www.klinikum.uni-heidelberg.de/fileadmin/Psychosomatische_Klinik/pdf_Material/PHQ_Komplett_Fragebogen1.pdf.
Gräfe, K., et al. (2004). "Screening psychischer Störungen mit dem "Gesundheitsfragebogen für Patienten (PHQ-D)": Ergebnisse der deutschen Validierungsstudie. [Screening for psychiatric disorders with the Patient Health Questionnaire (PHQ). Results from the German validation study.]." Diagnostica 50(4): 171-181.</t>
  </si>
  <si>
    <t>Substance Use Disorders</t>
  </si>
  <si>
    <t xml:space="preserve">Alcohol Use Disorders Identification Test </t>
  </si>
  <si>
    <t>AUDIT-10</t>
  </si>
  <si>
    <t>The AUDIT questionnaire was developed on behalf of the WHO and is also recommended by the WHO.</t>
  </si>
  <si>
    <t>Hazardous alcohol use
Harmful alcohol use</t>
  </si>
  <si>
    <t xml:space="preserve">Scores for each question range from 0 to 4, with the first response for each question (eg never) scoring 0, the second (eg less than monthly) scoring 1, the third (eg monthly) scoring 2, the fourth (eg weekly) scoring 3, and the last response (eg. daily or almost daily) scoring 4. For questions 9 and 10, which only have three responses, the scoring is 0, 2 and 4 (from left to right). </t>
  </si>
  <si>
    <t>≥8: harmful or hazardous drinking
≥13 (woman) and ≥15 (men): likely to indicate alcohol dependence</t>
  </si>
  <si>
    <t>Community physicians' office, hospital based clinics, and community health centers , NI</t>
  </si>
  <si>
    <t xml:space="preserve">1 study, n  =1,888, </t>
  </si>
  <si>
    <t>≥8
≥8</t>
  </si>
  <si>
    <t xml:space="preserve">
97 [NR]
95 [NR]</t>
  </si>
  <si>
    <t>78 [NR]
 85 [NR]</t>
  </si>
  <si>
    <t>&lt;10  min</t>
  </si>
  <si>
    <t>Identifies alcohol problems in primary care and emergency room settings among white, black, and Latino subgroups. Less sensitive among female than male population.</t>
  </si>
  <si>
    <t>Mulvaney-Day, N., et al. (2018). "Screening for Behavioral Health Conditions in Primary Care Settings: A Systematic Review of the Literature." Journal of General Internal Medicine 33(3): 335-346.
Saunders JB, Aasland OG, Babor TF and et al. Development of the alcohol use disorders identification test (AUDIT): WHO collaborative project on early detection of persons with harmful alcohol consumption — II. Addiction 1993.88:791–803.
Institut Sucht Prävention pro mente OÖ. "AUDIT (Alcohol Use Disorders Identification Test): Selbsttest Alkohol ". Retrieved 31.07.2024, from https://www.praevention.at/fileadmin/user_upload/08_Sucht/AUDIT.pdf.</t>
  </si>
  <si>
    <t xml:space="preserve">Alcohol Use Disorders Identification Test-Short Form </t>
  </si>
  <si>
    <t>AUDIT-C</t>
  </si>
  <si>
    <t>The AUDIT-C is a brief alcohol screening instrument that reliably identifies persons who are hazardous drinkers or have active alcohol use disorders (including alcohol abuse or dependence). The AUDIT-C is a modified version of the 10 question AUDIT instrument.</t>
  </si>
  <si>
    <t>Hazardous drinkers</t>
  </si>
  <si>
    <t>Scores for each question range from 0 to 4, with the first response for each question (eg never) scoring 0, the second (eg less than monthly) scoring 1, the third (eg monthly) scoring 2, the fourth (eg weekly) scoring 3, and the last response (eg. daily or almost daily) scoring 4.</t>
  </si>
  <si>
    <t>0 to 12</t>
  </si>
  <si>
    <t>Men: score ≥4 is considered positive
Woman: score ≥3 is considered positive
The higher the score, the more likely the person's drinking is affecting his or her safety</t>
  </si>
  <si>
    <t xml:space="preserve">Primary care sample, NI </t>
  </si>
  <si>
    <t>1 study, 392 male and 927 female adults</t>
  </si>
  <si>
    <t>Standardized interviews</t>
  </si>
  <si>
    <t>≥4 for men
≥3 for woman</t>
  </si>
  <si>
    <t>DSM-IV Alcohol use disorders</t>
  </si>
  <si>
    <t xml:space="preserve"> 
88 [NR]
87 [NR]</t>
  </si>
  <si>
    <t>75 [NR]
85 [NR]</t>
  </si>
  <si>
    <t>Self- or provider-administered</t>
  </si>
  <si>
    <t>1-2 min</t>
  </si>
  <si>
    <t>Requires provider scoring (complicated without electronic health record (EHR) or automated scoring methods.) Women have lower thershold for screening than man.</t>
  </si>
  <si>
    <t>Mulvaney-Day, N., et al. (2018). "Screening for Behavioral Health Conditions in Primary Care Settings: A Systematic Review of the Literature." Journal of General Internal Medicine 33(3): 335-346.
National Institute on Drug Abuse (NIDA). "NIDA CTN Common DATA Elements. Instrument: AUDIT-C Questionnaire." CTN Common Data Elements. Retrieved 31.07.2024, from https://cde.nida.nih.gov/instrument/f229c68a-67ce-9a58-e040-bb89ad432be4.
Moehring, A., et al. (2019). "Diagnostic performance of the Alcohol Use Disorders Identification Test (AUDIT) in detecting DSM-5 alcohol use disorders in the General population." Drug and Alcohol Dependence 204: 107530.
Bradley, K. A., et al. (2007). "AUDIT-C as a brief screen for alcohol misuse in primary care." Alcohol Clin Exp Res 31(7): 1208-1217.</t>
  </si>
  <si>
    <t>Single Alcohol Screening Question</t>
  </si>
  <si>
    <t>SASQ</t>
  </si>
  <si>
    <t>The National Institute on Alcohol Abuse and Alcoholism (NIAAA) SASQ comprises one question to assess how many times in the past year people had (4 for women, or 5 for men) or more drinks in a day.</t>
  </si>
  <si>
    <t>Past year</t>
  </si>
  <si>
    <t>To identify unhealthy alcohol use, risky consumption amounts, alcohol-related problems or disorder, current alcohol use disorder</t>
  </si>
  <si>
    <t>One single question</t>
  </si>
  <si>
    <t>Open</t>
  </si>
  <si>
    <t xml:space="preserve">A response of one or more warrants follow-up </t>
  </si>
  <si>
    <t>No scored instrument</t>
  </si>
  <si>
    <t>Primary care patients, NI</t>
  </si>
  <si>
    <t>1 study, n = 286</t>
  </si>
  <si>
    <t>AUDIT-C and calendar method collection of drinking days to establish risky drinking</t>
  </si>
  <si>
    <t>≥1</t>
  </si>
  <si>
    <t>Unhealthy alcohol use
Risky consumption amounts
Alcohol-related problems or disorder
Current alcohol use disorder</t>
  </si>
  <si>
    <t xml:space="preserve">82 [0.73-0.89]
74 [0.75-0.91]
84 [0.74-0.91]
88 [0.73-0.89]
</t>
  </si>
  <si>
    <t xml:space="preserve">79 [0.73-0.84]
78 [0.72-0.84]
75 [0.69-0.80]
67 [0.61-0.72]
</t>
  </si>
  <si>
    <t>&lt;1 min</t>
  </si>
  <si>
    <t>Designed for use in a primary care setting. Requires extensive follow-up to determine severity and appropriate intensity of treatment needed</t>
  </si>
  <si>
    <t>Mulvaney-Day, N., et al. (2018). "Screening for Behavioral Health Conditions in Primary Care Settings: A Systematic Review of the Literature." Journal of General Internal Medicine 33(3): 335-346.
Smith, P. C., et al. (2009). "Primary care validation of a single-question alcohol screening test." J Gen Intern Med 24(7): 783-788.
National Institute on Alcohol Abuse and Alcoholism (NIH) (09.22.2023). "Screen and Assess: Use Quick, Effective Methods." Retrieved 28.08.2024, from https://www.niaaa.nih.gov/health-professionals-communities/core-resource-on-alcohol/screen-and-assess-use-quick-effective-methods.</t>
  </si>
  <si>
    <t xml:space="preserve">Alcohol, Smoking, and Substance Involvment Screening Test </t>
  </si>
  <si>
    <t>ASSIST</t>
  </si>
  <si>
    <t>The ASSIST determines a risk score for each
substance which is used to start a discussion
(brief intervention) with clients about their substance use. It can identify a range of problems associated with substance use including acute intoxication, regular use, dependent or ‘high risk’ use and injecting behaviour.</t>
  </si>
  <si>
    <t>The ASSIST obtains information from clients about lifetime use of substances, and use of substances and associated problems over the last 3 months.</t>
  </si>
  <si>
    <t>To identify alcohol, smoking and substance use disorders</t>
  </si>
  <si>
    <t>Different response cards for clients:
e.g. last 3 months (ASSIST questions 2 to 5): 
0 = Never, 
2 = Once or twice, 3 = Monthly, 
4 = Weekly, 
6 = Daily or almost daily</t>
  </si>
  <si>
    <t>0 to 39</t>
  </si>
  <si>
    <t>Alcohol:
0-10 = Lower risk
11-26 = Moderate risk
27+ = High risk
All other substances:
0-3 = Lower risk
4-26 = Moderate risk
27+ = Higher risk</t>
  </si>
  <si>
    <t>1/3 from specialty drug treatment settings and 2/3 from primary care settings in 7 countries around the world, NI</t>
  </si>
  <si>
    <t>1 study, n = 1,047</t>
  </si>
  <si>
    <t>Independent Clinical Evaluation (ICE) and Mini-international Neuropsychiatric Interview (MINI)-Plus</t>
  </si>
  <si>
    <t>&gt;14.5
&gt;5.5
&gt;1.5
&gt;0.5
&gt;0.5
&gt;0.5
&gt;0.5
&gt;6.5</t>
  </si>
  <si>
    <t>Global risk
Alcohol
Cannabis
Cocaine
ATS
Sedatives
Opioids
Global illicit</t>
  </si>
  <si>
    <t>80 [NR]
83 [NR]
91 [NR]
92 [NR]
97 [NR]
94 [NR]
94 [NR]
88 [NR]</t>
  </si>
  <si>
    <t>71 [NR]
79 [NR]
90 [NR]
94 [NR]
87 [NR]
91 [NR]
96 [NR]
89 [NR]</t>
  </si>
  <si>
    <t>5-15 min, depending on number of stubstances used</t>
  </si>
  <si>
    <t xml:space="preserve">The ASSIST was developed for the World Health Organization (WHO) by an international group of researchers and clinicians as a technical tool to assist with early identification of substance use related health risks and substance use disorders in primary health care, general medical care and other settings. Determines, low, moderate, or high risk for each substance to start a discussion (brief intervention) with clients. More robust discriminator between use and abuse than abuse and dependence. Poor sensitivity and specificity for abuse vs. dependence. </t>
  </si>
  <si>
    <t>Mulvaney-Day, N., et al. (2018). "Screening for Behavioral Health Conditions in Primary Care Settings: A Systematic Review of the Literature." Journal of General Internal Medicine 33(3): 335-346.
Wold Health Organization (WHO) (2010). "The Alcohol, Smoking and Substance Involvement Screening Test (ASSIST). Manual for use in primary care." Retrieved 26.08.2024, from https://www.who.int/publications/i/item/978924159938-2.
Humeniuk, R., et al. (2008). "Validation of the Alcohol, Smoking And Substance Involvement Screening Test (ASSIST)." Addiction 103(6): 1039-1047.</t>
  </si>
  <si>
    <t>Cut, Annoyed, Guilty, and Eye</t>
  </si>
  <si>
    <t>CAGE</t>
  </si>
  <si>
    <t>The CAGE is a screening instrument designed to identify and assess potential dependence.</t>
  </si>
  <si>
    <t>To identify alcohol dependence</t>
  </si>
  <si>
    <t>0 to 4</t>
  </si>
  <si>
    <t>The higher the score the greater the indication of alcohol problems. A total score of 2 or greater is considered clinically significant.</t>
  </si>
  <si>
    <t>1 study, n = NI</t>
  </si>
  <si>
    <t>Alcohol-related disorders</t>
  </si>
  <si>
    <t>84 [NR]</t>
  </si>
  <si>
    <t>85 [NR]</t>
  </si>
  <si>
    <t>Self- and provider-administered</t>
  </si>
  <si>
    <t>Widely used in primary care. More effective for identifying alcohol dependence than alcohol abuse or binge drinking. More effective for older than younger adults, men than women, white than African-American or Latino racial groups.</t>
  </si>
  <si>
    <t>Haber, P. S. and B. C. Riordan (2021). "Guidelines for the Treatment of Alcohol Problems (4th edition)." Retrieved 01.08.2024, from https://alcoholtreatmentguidelines.com.au/pdf/guidelines-for-the-treatment-of-alcohol-problems.pdf.
Mulvaney-Day, N., et al. (2018). "Screening for Behavioral Health Conditions in Primary Care Settings: A Systematic Review of the Literature." Journal of General Internal Medicine 33(3): 335-346.
Johns Hopkins Medicine &amp; Johns Hopkins Healthcare. "CAGE Substance Abuse Screening Tool." Retrieved 22.08.2024, from https://portal.ct.gov/-/media/dph/maternal-mortality/cage-substance-screening-tool.pdf.</t>
  </si>
  <si>
    <t>Nr</t>
  </si>
  <si>
    <t>Institution</t>
  </si>
  <si>
    <t>Evidence type</t>
  </si>
  <si>
    <t>PHQ (not stated which version)</t>
  </si>
  <si>
    <t>PHQ-4</t>
  </si>
  <si>
    <t>Two Questions anxiety</t>
  </si>
  <si>
    <t>Two Questions (not stated which version)</t>
  </si>
  <si>
    <t>Whooley 2 or 3 questions</t>
  </si>
  <si>
    <t>BAI</t>
  </si>
  <si>
    <t>BDI/BDI-II</t>
  </si>
  <si>
    <t>HADS-D</t>
  </si>
  <si>
    <t>DT/DT2</t>
  </si>
  <si>
    <t>GDS  (not stated which version)</t>
  </si>
  <si>
    <t>GDS-30</t>
  </si>
  <si>
    <t>GAD scales (not stated which version)</t>
  </si>
  <si>
    <t>GAD-Q</t>
  </si>
  <si>
    <t>FDD-DSM-IV</t>
  </si>
  <si>
    <t>CES-D (not stated which version)</t>
  </si>
  <si>
    <t>CES-D-15</t>
  </si>
  <si>
    <t>CES-D-20</t>
  </si>
  <si>
    <t>BRMS</t>
  </si>
  <si>
    <t>MADRS</t>
  </si>
  <si>
    <t>SDS</t>
  </si>
  <si>
    <t>IES-R</t>
  </si>
  <si>
    <t>QIDS-C</t>
  </si>
  <si>
    <t>AUDIT</t>
  </si>
  <si>
    <t>SADQ</t>
  </si>
  <si>
    <t>LDQ</t>
  </si>
  <si>
    <t>FBK</t>
  </si>
  <si>
    <t>HAMD/HDRS</t>
  </si>
  <si>
    <t>MAST</t>
  </si>
  <si>
    <t>DIA-S</t>
  </si>
  <si>
    <t>FBI</t>
  </si>
  <si>
    <t>Mini-SCL</t>
  </si>
  <si>
    <t>NPI</t>
  </si>
  <si>
    <t>FAB</t>
  </si>
  <si>
    <t>FrsBE</t>
  </si>
  <si>
    <t>AES</t>
  </si>
  <si>
    <t>NOSGER</t>
  </si>
  <si>
    <t>BSCL</t>
  </si>
  <si>
    <t>Bewchwerdeliste nach Zerssen</t>
  </si>
  <si>
    <t>WHO-5-Questionnaire</t>
  </si>
  <si>
    <t>ADS</t>
  </si>
  <si>
    <t>HFS</t>
  </si>
  <si>
    <t>FTZA</t>
  </si>
  <si>
    <t>GAS</t>
  </si>
  <si>
    <t>DT</t>
  </si>
  <si>
    <t>GAI</t>
  </si>
  <si>
    <t>FDCQ2</t>
  </si>
  <si>
    <t>HSI</t>
  </si>
  <si>
    <t>CDS</t>
  </si>
  <si>
    <t>NDSS</t>
  </si>
  <si>
    <t>SUTS</t>
  </si>
  <si>
    <t>QSU</t>
  </si>
  <si>
    <t>CSDD</t>
  </si>
  <si>
    <t>PAID (verschiedene Formen)</t>
  </si>
  <si>
    <t>DDS</t>
  </si>
  <si>
    <t>NIDA Quick Screen</t>
  </si>
  <si>
    <t>ASSIST-2</t>
  </si>
  <si>
    <t>TAPS</t>
  </si>
  <si>
    <t>PSI-FS</t>
  </si>
  <si>
    <t>GHQ-12</t>
  </si>
  <si>
    <t>SF</t>
  </si>
  <si>
    <t>PCL-C</t>
  </si>
  <si>
    <t>PDUQp</t>
  </si>
  <si>
    <t>TICS</t>
  </si>
  <si>
    <t>Single-item alcohol HED</t>
  </si>
  <si>
    <t>PSQ</t>
  </si>
  <si>
    <t>DAST</t>
  </si>
  <si>
    <t>DAST-28</t>
  </si>
  <si>
    <t>DAST-2</t>
  </si>
  <si>
    <t>DAST-10</t>
  </si>
  <si>
    <t>SUBS</t>
  </si>
  <si>
    <t>SoDU</t>
  </si>
  <si>
    <t>4P's Plus</t>
  </si>
  <si>
    <t>WIDUS</t>
  </si>
  <si>
    <t>Pro</t>
  </si>
  <si>
    <t>PSWQ</t>
  </si>
  <si>
    <t>STAI</t>
  </si>
  <si>
    <t>BSI-18</t>
  </si>
  <si>
    <t>DUKE-AD</t>
  </si>
  <si>
    <t>FEAR</t>
  </si>
  <si>
    <t>GAS-GAD</t>
  </si>
  <si>
    <t>K10</t>
  </si>
  <si>
    <t>PDI-4</t>
  </si>
  <si>
    <t>WSQ</t>
  </si>
  <si>
    <t>WB-DAT</t>
  </si>
  <si>
    <t>Anxiety Disorders-13</t>
  </si>
  <si>
    <t>Anxiety Disorder scale</t>
  </si>
  <si>
    <t>Matthey Generic Mood Questtionaire</t>
  </si>
  <si>
    <t>PRIME-MD</t>
  </si>
  <si>
    <t>GPSS</t>
  </si>
  <si>
    <t>2009_last 2015</t>
  </si>
  <si>
    <t>2011_last 2019</t>
  </si>
  <si>
    <t>Provincial guideline for the clinical management of high-risk drinkingand alcohol use disorder</t>
  </si>
  <si>
    <t xml:space="preserve">S-Leitlinie Medikamentenbezogene Störungen </t>
  </si>
  <si>
    <t>Screening for unhealthy Drug Use</t>
  </si>
  <si>
    <t>Screening for Unhealthy Drug Use: Updated Evidence Report and Systematic Review for the US Preventive Services Task Force</t>
  </si>
  <si>
    <t>HTA-Report</t>
  </si>
  <si>
    <t>Depression and Suicide Risk Screening: Updated Evidence Report and Systematic Review for the US Preventive Services Task Force</t>
  </si>
  <si>
    <t>Total</t>
  </si>
  <si>
    <t>Full_Text</t>
  </si>
  <si>
    <t>Anxiety and Depression Scale</t>
  </si>
  <si>
    <t>Apathy Evaluation Scale</t>
  </si>
  <si>
    <t>Alcohol, Smoking, and Substance Involvement Screening Test</t>
  </si>
  <si>
    <t>Alcohol Use Disorders Identification Test</t>
  </si>
  <si>
    <t xml:space="preserve">Beck Anxiety Inventory </t>
  </si>
  <si>
    <t>BDI</t>
  </si>
  <si>
    <t>Bech-Rafaelsen Melancholia Scale</t>
  </si>
  <si>
    <t>Brief Symptom Checklist</t>
  </si>
  <si>
    <t>Brief Symptom Inventory 18</t>
  </si>
  <si>
    <t>CARET</t>
  </si>
  <si>
    <t>Comorbidity Alcohol Risk Evaluation Test</t>
  </si>
  <si>
    <t>Cardiac Depression Scale</t>
  </si>
  <si>
    <t>CES-D</t>
  </si>
  <si>
    <t>Center for Epidemiological Studies Depression Scale</t>
  </si>
  <si>
    <t>CI</t>
  </si>
  <si>
    <t>Convidence Intervall</t>
  </si>
  <si>
    <t>CIDI</t>
  </si>
  <si>
    <t>Composite international diagnostic interview</t>
  </si>
  <si>
    <t>CIS</t>
  </si>
  <si>
    <t>Clinical Interview Schedule</t>
  </si>
  <si>
    <t>Cornell Scale for Depression in Dementia</t>
  </si>
  <si>
    <t>DASS</t>
  </si>
  <si>
    <t>Depression Anxiety Stress Scales</t>
  </si>
  <si>
    <t>Drug Abuse Screening Test</t>
  </si>
  <si>
    <t>Diabetes Distress Scale</t>
  </si>
  <si>
    <t>Depression in Old Age Scale </t>
  </si>
  <si>
    <t>DSM</t>
  </si>
  <si>
    <t>Diagnostic and Statistical Manual of Mental Disorders</t>
  </si>
  <si>
    <t>Distress Thermometer</t>
  </si>
  <si>
    <t>Duke Anxiety-Depression Scale</t>
  </si>
  <si>
    <t>e.g.</t>
  </si>
  <si>
    <t>exempli gratia</t>
  </si>
  <si>
    <t>ESAS</t>
  </si>
  <si>
    <t>Edmonton Symptom Assessment Scale</t>
  </si>
  <si>
    <t>Fear Avoidance Belief Questionnaire</t>
  </si>
  <si>
    <t>Frontal Behavioural Inventory</t>
  </si>
  <si>
    <t>Fragebogen zum Körperbild</t>
  </si>
  <si>
    <t>FDCQ</t>
  </si>
  <si>
    <t>Fear of Diabetes Complications Questionnaire</t>
  </si>
  <si>
    <t>Fragebogen zur Depressionsdiagnostik nach DSM-IV</t>
  </si>
  <si>
    <t>Frontal Systems Behavior Scale </t>
  </si>
  <si>
    <t>GAD</t>
  </si>
  <si>
    <t>General Anxiety Disorder scale</t>
  </si>
  <si>
    <t>Geriatric Anxiety Inventory</t>
  </si>
  <si>
    <t>Geriatric Anxiety Scale</t>
  </si>
  <si>
    <t>GDS</t>
  </si>
  <si>
    <t>Geriatric Depression Scale</t>
  </si>
  <si>
    <t>GHQ</t>
  </si>
  <si>
    <t>General Health Questionnaire</t>
  </si>
  <si>
    <t>Geriatric Postal Screening Survey</t>
  </si>
  <si>
    <t>HDRS/HAMD</t>
  </si>
  <si>
    <t>Hemifacial Spasm Grading Questionnaire</t>
  </si>
  <si>
    <t>Heaviness of Smoking Index</t>
  </si>
  <si>
    <t>ICD</t>
  </si>
  <si>
    <t>International Classification of Diseases</t>
  </si>
  <si>
    <t>ICE</t>
  </si>
  <si>
    <t>Independent Clinical Evaluation</t>
  </si>
  <si>
    <t>Impact of Event Scale-Revised</t>
  </si>
  <si>
    <t>Kessler Psychological Distress Scale</t>
  </si>
  <si>
    <t>Leeds Dependence Questionnaire</t>
  </si>
  <si>
    <t>Montgomery-Asberg Depression Rating Scale</t>
  </si>
  <si>
    <t>Major depression disorder</t>
  </si>
  <si>
    <t>MINI</t>
  </si>
  <si>
    <t xml:space="preserve">Mini-international Neuropsychiatric Interview </t>
  </si>
  <si>
    <t>Nicotine Dependence Syndrome Scale</t>
  </si>
  <si>
    <t>National Institutes of Drug Abuse Quick Screen</t>
  </si>
  <si>
    <t>Nurses' Observation Scale for Geriatric Patients</t>
  </si>
  <si>
    <t>Neuropsychiatric Inventory</t>
  </si>
  <si>
    <t>PAID</t>
  </si>
  <si>
    <t>Problem Areas In Diabetes</t>
  </si>
  <si>
    <t>PTSD CheckList</t>
  </si>
  <si>
    <t>Pain Disability Index</t>
  </si>
  <si>
    <t>PDUQ</t>
  </si>
  <si>
    <t>Prescription Drug Use Questionnaire</t>
  </si>
  <si>
    <t>PHQ</t>
  </si>
  <si>
    <t>Patient Health Questionnaire</t>
  </si>
  <si>
    <t>Primary Care Evaluation of Mental Disorders</t>
  </si>
  <si>
    <t>Parenting Stress Index-Short Form</t>
  </si>
  <si>
    <t>Perceived Stress Questionnaire</t>
  </si>
  <si>
    <t xml:space="preserve">Penn State Worry Questionnaire </t>
  </si>
  <si>
    <t>Pts</t>
  </si>
  <si>
    <t>Patients</t>
  </si>
  <si>
    <t>PTSD</t>
  </si>
  <si>
    <t>Post Traumatic Stress Disease</t>
  </si>
  <si>
    <t>Quick Inventory of Depressive Symptomatology</t>
  </si>
  <si>
    <t>Questionnaire of Smoking Urges</t>
  </si>
  <si>
    <t>Stroke Aphasic Depression Questionnaire</t>
  </si>
  <si>
    <t>SCID</t>
  </si>
  <si>
    <t>Structured Clinical Interview for DSM
Disorders</t>
  </si>
  <si>
    <t>Zung Self-Rating Depression Scale</t>
  </si>
  <si>
    <t>Short Form Health Survey</t>
  </si>
  <si>
    <t>Screen of Drug Use</t>
  </si>
  <si>
    <t>State-Trait Anxiety Inventory</t>
  </si>
  <si>
    <t>Substance Use Brief Screen</t>
  </si>
  <si>
    <t>Strength of Urges to  Smoke</t>
  </si>
  <si>
    <t>Tobacco, Alcohol, Prescription medications, and other Substance</t>
  </si>
  <si>
    <t>TAPS tool</t>
  </si>
  <si>
    <t>Tobacco, Alcohol, Prescription Medication and Other Substance Use tool</t>
  </si>
  <si>
    <t>Two-Item Conjoint Screen </t>
  </si>
  <si>
    <t>Web-Based Depression and Anxiety Test</t>
  </si>
  <si>
    <t>WHO</t>
  </si>
  <si>
    <t xml:space="preserve"> World Health Organization</t>
  </si>
  <si>
    <t>Wayne Indirect Drug Use Screener</t>
  </si>
  <si>
    <t>Work Stress Questionnaire</t>
  </si>
  <si>
    <t xml:space="preserve">Title </t>
  </si>
  <si>
    <t xml:space="preserve">Author </t>
  </si>
  <si>
    <t>The guideline development group includes individuals from all the relevant professional groups.</t>
  </si>
  <si>
    <t>The views and preferences of the target population (patients, public, etc.) have been sought.</t>
  </si>
  <si>
    <t>The target users of the guideline are clearly defined.</t>
  </si>
  <si>
    <t xml:space="preserve">Systematic methods were used to search for evidence. </t>
  </si>
  <si>
    <t xml:space="preserve">The criteria for selecting the evidence are clearly described. </t>
  </si>
  <si>
    <t xml:space="preserve">The strengths and limitations of the body of evidence are clearly
described. </t>
  </si>
  <si>
    <t xml:space="preserve">The methods for formulating the recommendations are clearly
described. </t>
  </si>
  <si>
    <t xml:space="preserve">The health benefits, side effects, and risks have been considered in
formulating the recommendations. </t>
  </si>
  <si>
    <t>There is an explicit link between the recommendations and the
supporting evidence.</t>
  </si>
  <si>
    <t>The guideline has been externally reviewed by experts prior to its
publication.</t>
  </si>
  <si>
    <t xml:space="preserve">A procedure for updating the guideline is provided. </t>
  </si>
  <si>
    <t>The views of the funding body have not influenced the content of the guideline.</t>
  </si>
  <si>
    <t xml:space="preserve">Competing interests of guideline development group members have
been recorded and addressed. </t>
  </si>
  <si>
    <t>assessed by second reviewer</t>
  </si>
  <si>
    <t>Score_IR</t>
  </si>
  <si>
    <t>Score_JK</t>
  </si>
  <si>
    <t>Score_IR+JK</t>
  </si>
  <si>
    <t>Max_score_pos</t>
  </si>
  <si>
    <t>Min_score_pos</t>
  </si>
  <si>
    <t>Final_score</t>
  </si>
  <si>
    <t>JK</t>
  </si>
  <si>
    <t>1 Study eligibility criteria</t>
  </si>
  <si>
    <t>2 Identification and selection of studies</t>
  </si>
  <si>
    <t>3 Data collection and study appraisal</t>
  </si>
  <si>
    <t>4 Synthesis and findings</t>
  </si>
  <si>
    <t>Risk of bias in the review</t>
  </si>
  <si>
    <t>1.1 Did the review adhere to predefined objectives and eligibility criteria?</t>
  </si>
  <si>
    <t>1.2 Were the eligibility criteria appropriate for the review question?</t>
  </si>
  <si>
    <t>1.3 Were eligibility criteria unambiguous?</t>
  </si>
  <si>
    <t>1.4 Were all restrictions in eligibility criteria based on study characteristics appropriate?</t>
  </si>
  <si>
    <t>1.5 Were any restrictions in eligibility criteria based on sources of information appropriate?</t>
  </si>
  <si>
    <r>
      <t xml:space="preserve">Judgement </t>
    </r>
    <r>
      <rPr>
        <sz val="11"/>
        <color theme="1"/>
        <rFont val="Aptos Narrow"/>
        <family val="2"/>
        <scheme val="minor"/>
      </rPr>
      <t>(concerns regarding specification of study eligibility criteria)</t>
    </r>
  </si>
  <si>
    <t>2.1 Did the search include an appropriate range of databases/electronic sources for published and unpublished reports?</t>
  </si>
  <si>
    <t>2.2 Were methods additional to database searching used to identify relevant reports?</t>
  </si>
  <si>
    <t>2.3 Were the terms and structure of the search strategy likely to retrieve as many eligible studies as possible?</t>
  </si>
  <si>
    <t>2.4 Were restrictions based on date, publication format, or language appropriate?</t>
  </si>
  <si>
    <t>2.5 Were efforts made to minimize error in selection of studies?</t>
  </si>
  <si>
    <r>
      <t xml:space="preserve">Judgement </t>
    </r>
    <r>
      <rPr>
        <sz val="11"/>
        <color theme="1"/>
        <rFont val="Aptos Narrow"/>
        <family val="2"/>
        <scheme val="minor"/>
      </rPr>
      <t>(concerns regarding methods used to identify and/or select studies)</t>
    </r>
  </si>
  <si>
    <t>3.1 Were efforts made to minimize error in data collection?</t>
  </si>
  <si>
    <t>3.2 Were sufficient study characteristics available for both review authors and readers to be able to interpret the results?</t>
  </si>
  <si>
    <t>3.3 Were all relevant study results collected for use in the synthesis?</t>
  </si>
  <si>
    <t>3.4 Was risk of bias (or methodological quality) formally assessed using appropriate criteria?</t>
  </si>
  <si>
    <t>3.5 Were efforts made to minimize error in risk of bias assessment?</t>
  </si>
  <si>
    <r>
      <t xml:space="preserve">Judgement </t>
    </r>
    <r>
      <rPr>
        <sz val="11"/>
        <color theme="1"/>
        <rFont val="Aptos Narrow"/>
        <family val="2"/>
        <scheme val="minor"/>
      </rPr>
      <t>(concerns regarding methods used to collect data and appraise studies)</t>
    </r>
  </si>
  <si>
    <t>4.1 Did the synthesis include all studies that it should?</t>
  </si>
  <si>
    <t>4.2 Were all predefined analyses reported or departures explained?</t>
  </si>
  <si>
    <t>4.3 Was the synthesis appropriate given the nature and similarity in the research questions, study designs, and outcomes across included studies?</t>
  </si>
  <si>
    <t>4.4 Was between-study variation minimal or addressed in the synthesis?</t>
  </si>
  <si>
    <t>4.5 Were the findings robust, for example, as demonstrated through funnel plot or sensitivity analyses?</t>
  </si>
  <si>
    <t>4.6 Were biases in primary studies minimal or addressed in the synthesis?</t>
  </si>
  <si>
    <r>
      <rPr>
        <b/>
        <sz val="11"/>
        <color theme="1"/>
        <rFont val="Aptos Narrow"/>
        <family val="2"/>
        <scheme val="minor"/>
      </rPr>
      <t>Judgement</t>
    </r>
    <r>
      <rPr>
        <sz val="11"/>
        <color theme="1"/>
        <rFont val="Aptos Narrow"/>
        <family val="2"/>
        <scheme val="minor"/>
      </rPr>
      <t xml:space="preserve"> (concerns regarding the synthesis)</t>
    </r>
  </si>
  <si>
    <t>A Did the interpretation of findings address all of the concerns identified in domains 1 to 4?</t>
  </si>
  <si>
    <t>B Was the relevance of identified studies to the review's research question appropriately considered?</t>
  </si>
  <si>
    <t>C Did the reviewers avoid emphasizing results in the basis of their statistical significance?</t>
  </si>
  <si>
    <t xml:space="preserve">Judgement </t>
  </si>
  <si>
    <t>y</t>
  </si>
  <si>
    <t>low</t>
  </si>
  <si>
    <t>ni</t>
  </si>
  <si>
    <t>py</t>
  </si>
  <si>
    <t>yy</t>
  </si>
  <si>
    <t>pn</t>
  </si>
  <si>
    <t>high</t>
  </si>
  <si>
    <t>n</t>
  </si>
  <si>
    <t>unclear</t>
  </si>
  <si>
    <t>Unclear</t>
  </si>
  <si>
    <t>na</t>
  </si>
  <si>
    <t>Zeilenbeschriftungen</t>
  </si>
  <si>
    <t>Anzahl von Disorder</t>
  </si>
  <si>
    <t>Gesamtergebnis</t>
  </si>
  <si>
    <t>Summe von depression</t>
  </si>
  <si>
    <t>Summe von anxiety</t>
  </si>
  <si>
    <t>Summe von substance</t>
  </si>
  <si>
    <t>Summe von alcohol</t>
  </si>
  <si>
    <t>Summe von smoking</t>
  </si>
  <si>
    <t>Summe von drugs</t>
  </si>
  <si>
    <t>Summe von medication</t>
  </si>
  <si>
    <t>Anzahl von Institute_Society</t>
  </si>
  <si>
    <t>Canada, UK, US</t>
  </si>
  <si>
    <t>Canada, 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</si>
</sst>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font>
      <sz val="11"/>
      <color theme="1"/>
      <name val="Aptos Narrow"/>
      <family val="2"/>
      <scheme val="minor"/>
    </font>
    <font>
      <b/>
      <sz val="11"/>
      <color theme="1"/>
      <name val="Aptos Narrow"/>
      <family val="2"/>
      <scheme val="minor"/>
    </font>
    <font>
      <u/>
      <sz val="11"/>
      <color theme="1"/>
      <name val="Aptos Narrow"/>
      <family val="2"/>
      <scheme val="minor"/>
    </font>
    <font>
      <u/>
      <sz val="11"/>
      <color theme="10"/>
      <name val="Aptos Narrow"/>
      <family val="2"/>
      <scheme val="minor"/>
    </font>
    <font>
      <sz val="8"/>
      <name val="Aptos Narrow"/>
      <family val="2"/>
      <scheme val="minor"/>
    </font>
    <font>
      <sz val="11"/>
      <color rgb="FFFF0000"/>
      <name val="Aptos Narrow"/>
      <family val="2"/>
      <scheme val="minor"/>
    </font>
    <font>
      <sz val="11"/>
      <color rgb="FF000000"/>
      <name val="Aptos Narrow"/>
      <family val="2"/>
      <scheme val="minor"/>
    </font>
    <font>
      <i/>
      <sz val="11"/>
      <name val="Aptos Narrow"/>
      <family val="2"/>
      <scheme val="minor"/>
    </font>
    <font>
      <sz val="11"/>
      <name val="Aptos Narrow"/>
      <family val="2"/>
      <scheme val="minor"/>
    </font>
    <font>
      <sz val="11"/>
      <color theme="8" tint="0.39997558519241921"/>
      <name val="Aptos Narrow"/>
      <family val="2"/>
      <scheme val="minor"/>
    </font>
    <font>
      <b/>
      <sz val="11"/>
      <color rgb="FF000000"/>
      <name val="Aptos Narrow"/>
      <family val="2"/>
      <scheme val="minor"/>
    </font>
    <font>
      <b/>
      <sz val="11"/>
      <name val="Aptos Narrow"/>
      <family val="2"/>
      <scheme val="minor"/>
    </font>
    <font>
      <u/>
      <sz val="11"/>
      <name val="Aptos Narrow"/>
      <family val="2"/>
      <scheme val="minor"/>
    </font>
    <font>
      <b/>
      <i/>
      <sz val="11"/>
      <name val="Aptos Narrow"/>
      <family val="2"/>
      <scheme val="minor"/>
    </font>
    <font>
      <sz val="11"/>
      <name val="Aptos Narrow"/>
      <family val="2"/>
    </font>
    <font>
      <sz val="10"/>
      <color theme="1"/>
      <name val="Aptos Narrow"/>
      <family val="2"/>
      <scheme val="minor"/>
    </font>
    <font>
      <b/>
      <sz val="10"/>
      <color theme="1"/>
      <name val="Aptos Narrow"/>
      <family val="2"/>
      <scheme val="minor"/>
    </font>
    <font>
      <sz val="10"/>
      <name val="Aptos Narrow"/>
      <family val="2"/>
      <scheme val="minor"/>
    </font>
    <font>
      <b/>
      <sz val="10"/>
      <color rgb="FF000000"/>
      <name val="Aptos Narrow"/>
      <family val="2"/>
      <scheme val="minor"/>
    </font>
    <font>
      <sz val="10"/>
      <color theme="1"/>
      <name val="Aptos Narrow"/>
      <family val="2"/>
    </font>
    <font>
      <sz val="10"/>
      <color rgb="FF000000"/>
      <name val="Aptos Narrow"/>
      <family val="2"/>
    </font>
    <font>
      <sz val="10"/>
      <color rgb="FF000000"/>
      <name val="Aptos Narrow"/>
      <family val="2"/>
      <scheme val="minor"/>
    </font>
    <font>
      <u/>
      <sz val="10"/>
      <color theme="10"/>
      <name val="Aptos Narrow"/>
      <family val="2"/>
      <scheme val="minor"/>
    </font>
  </fonts>
  <fills count="17">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theme="3" tint="0.499984740745262"/>
        <bgColor indexed="64"/>
      </patternFill>
    </fill>
    <fill>
      <patternFill patternType="solid">
        <fgColor theme="3" tint="0.749992370372631"/>
        <bgColor indexed="64"/>
      </patternFill>
    </fill>
    <fill>
      <patternFill patternType="solid">
        <fgColor theme="9" tint="0.79998168889431442"/>
        <bgColor indexed="64"/>
      </patternFill>
    </fill>
    <fill>
      <patternFill patternType="solid">
        <fgColor theme="0"/>
        <bgColor indexed="64"/>
      </patternFill>
    </fill>
    <fill>
      <patternFill patternType="solid">
        <fgColor theme="4" tint="0.79998168889431442"/>
        <bgColor indexed="64"/>
      </patternFill>
    </fill>
  </fills>
  <borders count="2">
    <border>
      <left/>
      <right/>
      <top/>
      <bottom/>
      <diagonal/>
    </border>
    <border>
      <left/>
      <right style="double">
        <color indexed="64"/>
      </right>
      <top/>
      <bottom/>
      <diagonal/>
    </border>
  </borders>
  <cellStyleXfs count="2">
    <xf numFmtId="0" fontId="0" fillId="0" borderId="0"/>
    <xf numFmtId="0" fontId="3" fillId="0" borderId="0" applyNumberFormat="0" applyFill="0" applyBorder="0" applyAlignment="0" applyProtection="0"/>
  </cellStyleXfs>
  <cellXfs count="67">
    <xf numFmtId="0" fontId="0" fillId="0" borderId="0" xfId="0"/>
    <xf numFmtId="0" fontId="1" fillId="2" borderId="0" xfId="0" applyFont="1" applyFill="1" applyAlignment="1">
      <alignment horizontal="left" vertical="top" wrapText="1"/>
    </xf>
    <xf numFmtId="0" fontId="0" fillId="0" borderId="0" xfId="0" applyAlignment="1">
      <alignment horizontal="left" vertical="top" wrapText="1"/>
    </xf>
    <xf numFmtId="0" fontId="0" fillId="0" borderId="0" xfId="0" applyAlignment="1">
      <alignment horizontal="left" vertical="top"/>
    </xf>
    <xf numFmtId="0" fontId="0" fillId="0" borderId="0" xfId="0" applyAlignment="1">
      <alignment wrapText="1"/>
    </xf>
    <xf numFmtId="0" fontId="1" fillId="2" borderId="0" xfId="0" applyFont="1" applyFill="1" applyAlignment="1">
      <alignment horizontal="left" vertical="top"/>
    </xf>
    <xf numFmtId="0" fontId="0" fillId="5" borderId="0" xfId="0" applyFill="1" applyAlignment="1">
      <alignment wrapText="1"/>
    </xf>
    <xf numFmtId="0" fontId="1" fillId="5" borderId="0" xfId="0" applyFont="1" applyFill="1" applyAlignment="1">
      <alignment wrapText="1"/>
    </xf>
    <xf numFmtId="0" fontId="0" fillId="7" borderId="0" xfId="0" applyFill="1" applyAlignment="1">
      <alignment wrapText="1"/>
    </xf>
    <xf numFmtId="0" fontId="1" fillId="7" borderId="0" xfId="0" applyFont="1" applyFill="1" applyAlignment="1">
      <alignment wrapText="1"/>
    </xf>
    <xf numFmtId="0" fontId="0" fillId="9" borderId="0" xfId="0" applyFill="1" applyAlignment="1">
      <alignment wrapText="1"/>
    </xf>
    <xf numFmtId="0" fontId="1" fillId="9" borderId="0" xfId="0" applyFont="1" applyFill="1" applyAlignment="1">
      <alignment wrapText="1"/>
    </xf>
    <xf numFmtId="0" fontId="0" fillId="11" borderId="0" xfId="0" applyFill="1" applyAlignment="1">
      <alignment wrapText="1"/>
    </xf>
    <xf numFmtId="0" fontId="0" fillId="13" borderId="0" xfId="0" applyFill="1" applyAlignment="1">
      <alignment wrapText="1"/>
    </xf>
    <xf numFmtId="49" fontId="0" fillId="0" borderId="0" xfId="0" applyNumberFormat="1" applyAlignment="1">
      <alignment wrapText="1"/>
    </xf>
    <xf numFmtId="0" fontId="0" fillId="2" borderId="0" xfId="0" applyFill="1" applyAlignment="1">
      <alignment horizontal="left" vertical="top"/>
    </xf>
    <xf numFmtId="49" fontId="0" fillId="0" borderId="0" xfId="0" applyNumberFormat="1"/>
    <xf numFmtId="0" fontId="1" fillId="13" borderId="0" xfId="0" applyFont="1" applyFill="1" applyAlignment="1">
      <alignment wrapText="1"/>
    </xf>
    <xf numFmtId="0" fontId="8" fillId="0" borderId="0" xfId="0" applyFont="1" applyAlignment="1">
      <alignment horizontal="left" vertical="top" wrapText="1"/>
    </xf>
    <xf numFmtId="0" fontId="6" fillId="0" borderId="0" xfId="0" applyFont="1" applyAlignment="1">
      <alignment horizontal="left" vertical="top" wrapText="1"/>
    </xf>
    <xf numFmtId="0" fontId="0" fillId="0" borderId="0" xfId="0" pivotButton="1"/>
    <xf numFmtId="0" fontId="0" fillId="0" borderId="0" xfId="0" applyAlignment="1">
      <alignment horizontal="left"/>
    </xf>
    <xf numFmtId="0" fontId="0" fillId="0" borderId="0" xfId="0" applyAlignment="1">
      <alignment horizontal="left" indent="1"/>
    </xf>
    <xf numFmtId="0" fontId="0" fillId="0" borderId="0" xfId="0" applyAlignment="1">
      <alignment horizontal="left" indent="2"/>
    </xf>
    <xf numFmtId="0" fontId="0" fillId="0" borderId="0" xfId="0" applyAlignment="1">
      <alignment horizontal="right"/>
    </xf>
    <xf numFmtId="0" fontId="0" fillId="0" borderId="0" xfId="0" applyAlignment="1">
      <alignment horizontal="left" wrapText="1"/>
    </xf>
    <xf numFmtId="0" fontId="0" fillId="7" borderId="0" xfId="0" applyFill="1" applyAlignment="1">
      <alignment horizontal="left" wrapText="1"/>
    </xf>
    <xf numFmtId="0" fontId="0" fillId="16" borderId="0" xfId="0" applyFill="1" applyAlignment="1">
      <alignment horizontal="left" wrapText="1"/>
    </xf>
    <xf numFmtId="0" fontId="0" fillId="14" borderId="0" xfId="0" applyFill="1" applyAlignment="1">
      <alignment horizontal="left" wrapText="1"/>
    </xf>
    <xf numFmtId="0" fontId="1" fillId="16" borderId="0" xfId="0" applyFont="1" applyFill="1" applyAlignment="1">
      <alignment horizontal="left" wrapText="1"/>
    </xf>
    <xf numFmtId="0" fontId="1" fillId="7" borderId="0" xfId="0" applyFont="1" applyFill="1" applyAlignment="1">
      <alignment horizontal="left" wrapText="1"/>
    </xf>
    <xf numFmtId="0" fontId="1" fillId="14" borderId="0" xfId="0" applyFont="1" applyFill="1" applyAlignment="1">
      <alignment horizontal="left" wrapText="1"/>
    </xf>
    <xf numFmtId="1" fontId="0" fillId="0" borderId="0" xfId="0" applyNumberFormat="1"/>
    <xf numFmtId="0" fontId="0" fillId="9" borderId="0" xfId="0" applyFill="1" applyAlignment="1">
      <alignment horizontal="left" wrapText="1"/>
    </xf>
    <xf numFmtId="0" fontId="0" fillId="14" borderId="1" xfId="0" applyFill="1" applyBorder="1" applyAlignment="1">
      <alignment horizontal="left" wrapText="1"/>
    </xf>
    <xf numFmtId="0" fontId="0" fillId="0" borderId="1" xfId="0" applyBorder="1"/>
    <xf numFmtId="49" fontId="0" fillId="0" borderId="0" xfId="0" applyNumberFormat="1" applyAlignment="1">
      <alignment horizontal="right"/>
    </xf>
    <xf numFmtId="0" fontId="8" fillId="2" borderId="0" xfId="0" applyFont="1" applyFill="1" applyAlignment="1">
      <alignment horizontal="left" vertical="top" wrapText="1"/>
    </xf>
    <xf numFmtId="0" fontId="11" fillId="2" borderId="0" xfId="0" applyFont="1" applyFill="1" applyAlignment="1">
      <alignment horizontal="left" vertical="top" wrapText="1"/>
    </xf>
    <xf numFmtId="0" fontId="11" fillId="2" borderId="0" xfId="0" applyFont="1" applyFill="1" applyAlignment="1">
      <alignment horizontal="left" vertical="top"/>
    </xf>
    <xf numFmtId="0" fontId="11" fillId="0" borderId="0" xfId="0" applyFont="1" applyAlignment="1">
      <alignment horizontal="left" vertical="top" wrapText="1"/>
    </xf>
    <xf numFmtId="0" fontId="8" fillId="0" borderId="0" xfId="0" applyFont="1" applyAlignment="1">
      <alignment horizontal="left" vertical="top"/>
    </xf>
    <xf numFmtId="0" fontId="0" fillId="0" borderId="0" xfId="0" quotePrefix="1" applyAlignment="1">
      <alignment horizontal="left" vertical="top"/>
    </xf>
    <xf numFmtId="0" fontId="1" fillId="0" borderId="0" xfId="0" applyFont="1" applyAlignment="1">
      <alignment horizontal="left" vertical="top"/>
    </xf>
    <xf numFmtId="0" fontId="15" fillId="0" borderId="0" xfId="0" applyFont="1"/>
    <xf numFmtId="0" fontId="0" fillId="2" borderId="0" xfId="0" applyFill="1" applyAlignment="1">
      <alignment horizontal="left" vertical="top" wrapText="1"/>
    </xf>
    <xf numFmtId="0" fontId="0" fillId="0" borderId="0" xfId="0" quotePrefix="1" applyAlignment="1">
      <alignment horizontal="left" vertical="top" wrapText="1"/>
    </xf>
    <xf numFmtId="0" fontId="0" fillId="15" borderId="0" xfId="0" applyFill="1" applyAlignment="1">
      <alignment horizontal="left" vertical="top" wrapText="1"/>
    </xf>
    <xf numFmtId="0" fontId="16" fillId="3" borderId="0" xfId="0" applyFont="1" applyFill="1" applyAlignment="1">
      <alignment wrapText="1"/>
    </xf>
    <xf numFmtId="2" fontId="16" fillId="3" borderId="0" xfId="0" applyNumberFormat="1" applyFont="1" applyFill="1" applyAlignment="1">
      <alignment wrapText="1"/>
    </xf>
    <xf numFmtId="49" fontId="16" fillId="3" borderId="0" xfId="0" applyNumberFormat="1" applyFont="1" applyFill="1" applyAlignment="1">
      <alignment wrapText="1"/>
    </xf>
    <xf numFmtId="0" fontId="15" fillId="0" borderId="0" xfId="0" applyFont="1" applyAlignment="1">
      <alignment wrapText="1"/>
    </xf>
    <xf numFmtId="0" fontId="18" fillId="0" borderId="0" xfId="0" applyFont="1" applyAlignment="1">
      <alignment wrapText="1"/>
    </xf>
    <xf numFmtId="2" fontId="15" fillId="0" borderId="0" xfId="0" applyNumberFormat="1" applyFont="1" applyAlignment="1">
      <alignment wrapText="1"/>
    </xf>
    <xf numFmtId="49" fontId="15" fillId="0" borderId="0" xfId="0" applyNumberFormat="1" applyFont="1" applyAlignment="1">
      <alignment wrapText="1"/>
    </xf>
    <xf numFmtId="0" fontId="19" fillId="0" borderId="0" xfId="0" applyFont="1" applyAlignment="1">
      <alignment wrapText="1"/>
    </xf>
    <xf numFmtId="49" fontId="19" fillId="0" borderId="0" xfId="0" applyNumberFormat="1" applyFont="1" applyAlignment="1">
      <alignment wrapText="1"/>
    </xf>
    <xf numFmtId="0" fontId="17" fillId="0" borderId="0" xfId="1" applyFont="1" applyAlignment="1">
      <alignment wrapText="1"/>
    </xf>
    <xf numFmtId="0" fontId="20" fillId="0" borderId="0" xfId="0" applyFont="1" applyAlignment="1">
      <alignment wrapText="1"/>
    </xf>
    <xf numFmtId="0" fontId="22" fillId="0" borderId="0" xfId="1" applyFont="1" applyAlignment="1">
      <alignment wrapText="1"/>
    </xf>
    <xf numFmtId="0" fontId="16" fillId="0" borderId="0" xfId="0" applyFont="1" applyAlignment="1">
      <alignment wrapText="1"/>
    </xf>
    <xf numFmtId="0" fontId="6" fillId="0" borderId="0" xfId="0" applyFont="1" applyAlignment="1">
      <alignment horizontal="left" wrapText="1"/>
    </xf>
    <xf numFmtId="0" fontId="1" fillId="4" borderId="0" xfId="0" applyFont="1" applyFill="1" applyAlignment="1">
      <alignment horizontal="center" wrapText="1"/>
    </xf>
    <xf numFmtId="0" fontId="1" fillId="6" borderId="0" xfId="0" applyFont="1" applyFill="1" applyAlignment="1">
      <alignment horizontal="center" wrapText="1"/>
    </xf>
    <xf numFmtId="0" fontId="1" fillId="8" borderId="0" xfId="0" applyFont="1" applyFill="1" applyAlignment="1">
      <alignment horizontal="center" wrapText="1"/>
    </xf>
    <xf numFmtId="0" fontId="1" fillId="10" borderId="0" xfId="0" applyFont="1" applyFill="1" applyAlignment="1">
      <alignment horizontal="center" wrapText="1"/>
    </xf>
    <xf numFmtId="0" fontId="1" fillId="12" borderId="0" xfId="0" applyFont="1" applyFill="1" applyAlignment="1">
      <alignment horizontal="center" wrapText="1"/>
    </xf>
  </cellXfs>
  <cellStyles count="2">
    <cellStyle name="Hyperlink" xfId="1" xr:uid="{00000000-000B-0000-0000-000008000000}"/>
    <cellStyle name="Standard" xfId="0" builtinId="0"/>
  </cellStyles>
  <dxfs count="61">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patternType="solid">
          <fgColor indexed="64"/>
          <bgColor rgb="FFFFFF00"/>
        </patternFill>
      </fill>
    </dxf>
    <dxf>
      <fill>
        <patternFill patternType="solid">
          <fgColor indexed="64"/>
          <bgColor rgb="FFFFFF99"/>
        </patternFill>
      </fill>
    </dxf>
    <dxf>
      <fill>
        <patternFill patternType="solid">
          <fgColor indexed="64"/>
          <bgColor rgb="FFFFFF99"/>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fill>
        <patternFill patternType="none">
          <fgColor indexed="64"/>
          <bgColor auto="1"/>
        </patternFill>
      </fill>
    </dxf>
    <dxf>
      <numFmt numFmtId="30" formatCode="@"/>
    </dxf>
    <dxf>
      <numFmt numFmtId="30" formatCode="@"/>
    </dxf>
    <dxf>
      <fill>
        <patternFill patternType="none">
          <fgColor indexed="64"/>
          <bgColor auto="1"/>
        </patternFill>
      </fill>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numFmt numFmtId="30" formatCode="@"/>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numFmt numFmtId="2" formatCode="0.00"/>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strike val="0"/>
        <outline val="0"/>
        <shadow val="0"/>
        <vertAlign val="baseline"/>
        <sz val="10"/>
        <name val="Aptos Narrow"/>
        <family val="2"/>
      </font>
      <alignment horizontal="general" vertical="bottom" textRotation="0" wrapText="1" indent="0" justifyLastLine="0" shrinkToFit="0" readingOrder="0"/>
    </dxf>
    <dxf>
      <font>
        <b/>
        <i val="0"/>
        <strike val="0"/>
        <condense val="0"/>
        <extend val="0"/>
        <outline val="0"/>
        <shadow val="0"/>
        <u val="none"/>
        <vertAlign val="baseline"/>
        <sz val="10"/>
        <color theme="1"/>
        <name val="Aptos Narrow"/>
        <family val="2"/>
        <scheme val="minor"/>
      </font>
      <fill>
        <patternFill patternType="solid">
          <fgColor indexed="64"/>
          <bgColor theme="0" tint="-0.14999847407452621"/>
        </patternFill>
      </fill>
      <alignment horizontal="general" vertical="bottom" textRotation="0" wrapText="1" indent="0" justifyLastLine="0" shrinkToFit="0" readingOrder="0"/>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s>
  <tableStyles count="0" defaultTableStyle="TableStyleMedium2"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pivotCacheDefinition" Target="pivotCache/pivotCacheDefinition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Hofer Viktoria" id="{90404D1A-4AD9-4EEB-A114-A8652C6FE88C}" userId="S::Viktoria.Hofer@aihta.at::10ec3c1f-af05-4a0b-82bb-f160aed1770d" providerId="AD"/>
  <person displayName="Reinsperger Inanna" id="{F97F8ADA-9F28-43EE-AB2D-6163D69C6136}" userId="S::Inanna.Reinsperger@aihta.at::277f8636-4590-46bf-8625-cd0787218ccc" providerId="AD"/>
</personList>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rn Julia" refreshedDate="45511.335074074072" createdVersion="8" refreshedVersion="8" minRefreshableVersion="3" recordCount="39" xr:uid="{0BEDFC10-A24C-46AB-A70B-577D2ADCB405}">
  <cacheSource type="worksheet">
    <worksheetSource ref="A1:M40" sheet="Lit_overview"/>
  </cacheSource>
  <cacheFields count="14">
    <cacheField name="ID" numFmtId="0">
      <sharedItems containsSemiMixedTypes="0" containsString="0" containsNumber="1" containsInteger="1" minValue="1" maxValue="56"/>
    </cacheField>
    <cacheField name="Title" numFmtId="0">
      <sharedItems/>
    </cacheField>
    <cacheField name="Author" numFmtId="0">
      <sharedItems longText="1"/>
    </cacheField>
    <cacheField name="Year" numFmtId="0">
      <sharedItems containsMixedTypes="1" containsNumber="1" containsInteger="1" minValue="2014" maxValue="2024"/>
    </cacheField>
    <cacheField name="Search" numFmtId="0">
      <sharedItems/>
    </cacheField>
    <cacheField name="Institute_Society" numFmtId="0">
      <sharedItems/>
    </cacheField>
    <cacheField name="Abrv" numFmtId="0">
      <sharedItems containsBlank="1"/>
    </cacheField>
    <cacheField name="Country" numFmtId="0">
      <sharedItems/>
    </cacheField>
    <cacheField name="Evidence_type" numFmtId="0">
      <sharedItems count="3">
        <s v="Guideline"/>
        <s v="systematic review"/>
        <s v="report - systematic review"/>
      </sharedItems>
    </cacheField>
    <cacheField name="Population" numFmtId="0">
      <sharedItems count="3">
        <s v="general"/>
        <s v="disease"/>
        <s v="general, disease"/>
      </sharedItems>
    </cacheField>
    <cacheField name="n_disorders" numFmtId="0">
      <sharedItems count="2">
        <s v="single"/>
        <s v="multiple"/>
      </sharedItems>
    </cacheField>
    <cacheField name="Disorder" numFmtId="0">
      <sharedItems count="11">
        <s v="depression"/>
        <s v="depression, anxiety"/>
        <s v="Substance - alcohol"/>
        <s v="Substance - smoking"/>
        <s v="Substance - medication"/>
        <s v="anxiety"/>
        <s v="substance - alcohol/smoking/drugs , depression"/>
        <s v="substance - alcohol/smoking, depression, anxiety"/>
        <s v="Substance - drug"/>
        <s v="depression, anxiety, substance - alcohol"/>
        <s v="Substance - alcohol, depression, anxiety"/>
      </sharedItems>
    </cacheField>
    <cacheField name="Disorder_detail" numFmtId="0">
      <sharedItems containsBlank="1" longText="1"/>
    </cacheField>
    <cacheField name="Notes" numFmtId="0">
      <sharedItems containsBlank="1"/>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Kern Julia" refreshedDate="45511.362221875002" createdVersion="8" refreshedVersion="8" minRefreshableVersion="3" recordCount="39" xr:uid="{38FFDE96-5C15-440D-B73F-7FD28E48AF18}">
  <cacheSource type="worksheet">
    <worksheetSource ref="A1:T40" sheet="Lit_overview"/>
  </cacheSource>
  <cacheFields count="21">
    <cacheField name="ID" numFmtId="0">
      <sharedItems containsSemiMixedTypes="0" containsString="0" containsNumber="1" containsInteger="1" minValue="1" maxValue="56"/>
    </cacheField>
    <cacheField name="Title" numFmtId="0">
      <sharedItems/>
    </cacheField>
    <cacheField name="Author" numFmtId="0">
      <sharedItems longText="1"/>
    </cacheField>
    <cacheField name="Year" numFmtId="0">
      <sharedItems containsMixedTypes="1" containsNumber="1" containsInteger="1" minValue="2014" maxValue="2024"/>
    </cacheField>
    <cacheField name="Search" numFmtId="0">
      <sharedItems/>
    </cacheField>
    <cacheField name="Institute_Society" numFmtId="0">
      <sharedItems count="18">
        <s v="AWMF"/>
        <s v="IQWIG"/>
        <s v="NICE"/>
        <s v="USPSTF"/>
        <s v="Equitable Preventive Praxis Initiative"/>
        <s v="CTFPHC"/>
        <s v="Canadian Alcohol Use Disorder Guideline Committee"/>
        <s v="RACGP"/>
        <s v="AAFP"/>
        <s v="-"/>
        <s v="WPSI"/>
        <s v="AHRQ - USPSTF  "/>
        <s v="AHRQ - USPSTF"/>
        <s v="CANMAT"/>
        <s v="Monash University"/>
        <s v="Diabetes Canada"/>
        <s v="Australian Government, Department of Health"/>
        <s v="BCCSU"/>
      </sharedItems>
    </cacheField>
    <cacheField name="Abrv" numFmtId="0">
      <sharedItems containsBlank="1" count="31">
        <s v="AWMF, 2022"/>
        <m/>
        <s v="AWMF, 2022a"/>
        <s v="AWMF, 2023d"/>
        <s v="AWMF, 2023a"/>
        <s v="AWMF, 2020a"/>
        <s v="AWMF, 2021"/>
        <s v="AWMF, 2020"/>
        <s v="AWMF, 2021a"/>
        <s v="AWMF, 2022b"/>
        <s v="AWMF, 2023c"/>
        <s v="AWMF, 2023"/>
        <s v="AWMF, 2023b"/>
        <s v="NICE, 2022"/>
        <s v="NICE, 2015"/>
        <s v="NICE, 2020"/>
        <s v="NICE, 2019"/>
        <s v="USPSTF, 2023"/>
        <s v="USPSTF, 2023a"/>
        <s v="Persaud, 2023"/>
        <s v="Wood, 2023"/>
        <s v="RACGP, 2021"/>
        <s v="Frost, 2019"/>
        <s v="USPSTF, 2020"/>
        <s v="O'Connor, 2018"/>
        <s v="Patnode, 2020"/>
        <s v="Lam, 2024"/>
        <s v="Teede, 2023"/>
        <s v="Robinson, 2023"/>
        <s v="Haber, 2021"/>
        <s v="BCCSU, 2019"/>
      </sharedItems>
    </cacheField>
    <cacheField name="Country" numFmtId="0">
      <sharedItems count="8">
        <s v="Germany"/>
        <s v="UK"/>
        <s v="US"/>
        <s v="Canada"/>
        <s v="Australia"/>
        <s v="Canada, UK, US"/>
        <s v="Canada, US"/>
        <s v="Australia/ international"/>
      </sharedItems>
    </cacheField>
    <cacheField name="Evidence_type" numFmtId="0">
      <sharedItems count="3">
        <s v="Guideline"/>
        <s v="systematic review"/>
        <s v="report - systematic review"/>
      </sharedItems>
    </cacheField>
    <cacheField name="Population" numFmtId="0">
      <sharedItems count="3">
        <s v="general"/>
        <s v="disease"/>
        <s v="general, disease"/>
      </sharedItems>
    </cacheField>
    <cacheField name="n_disorders" numFmtId="0">
      <sharedItems/>
    </cacheField>
    <cacheField name="Disorder" numFmtId="0">
      <sharedItems/>
    </cacheField>
    <cacheField name="Disorder_detail" numFmtId="0">
      <sharedItems containsBlank="1" longText="1"/>
    </cacheField>
    <cacheField name="Notes" numFmtId="0">
      <sharedItems containsBlank="1"/>
    </cacheField>
    <cacheField name="depression" numFmtId="0">
      <sharedItems containsSemiMixedTypes="0" containsString="0" containsNumber="1" containsInteger="1" minValue="0" maxValue="1" count="2">
        <n v="1"/>
        <n v="0"/>
      </sharedItems>
    </cacheField>
    <cacheField name="anxiety" numFmtId="0">
      <sharedItems containsSemiMixedTypes="0" containsString="0" containsNumber="1" containsInteger="1" minValue="0" maxValue="1" count="2">
        <n v="0"/>
        <n v="1"/>
      </sharedItems>
    </cacheField>
    <cacheField name="substance" numFmtId="0">
      <sharedItems containsSemiMixedTypes="0" containsString="0" containsNumber="1" containsInteger="1" minValue="0" maxValue="1" count="2">
        <n v="0"/>
        <n v="1"/>
      </sharedItems>
    </cacheField>
    <cacheField name="alcohol" numFmtId="0">
      <sharedItems containsSemiMixedTypes="0" containsString="0" containsNumber="1" containsInteger="1" minValue="0" maxValue="1" count="2">
        <n v="0"/>
        <n v="1"/>
      </sharedItems>
    </cacheField>
    <cacheField name="smoking" numFmtId="0">
      <sharedItems containsSemiMixedTypes="0" containsString="0" containsNumber="1" containsInteger="1" minValue="0" maxValue="1" count="2">
        <n v="0"/>
        <n v="1"/>
      </sharedItems>
    </cacheField>
    <cacheField name="medication" numFmtId="0">
      <sharedItems containsSemiMixedTypes="0" containsString="0" containsNumber="1" containsInteger="1" minValue="0" maxValue="1"/>
    </cacheField>
    <cacheField name="drugs" numFmtId="0">
      <sharedItems containsSemiMixedTypes="0" containsString="0" containsNumber="1" containsInteg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n v="1"/>
    <s v="Nationale VersorgungsLeitlinie Unipolare Depression"/>
    <s v="Bundesärztekammer (BÄK), Kassenärztliche Bundesvereinigung (KBV), Arbeitsgemeinschaft der Wissenschaftlichen Medizinischen Fachgesellschaften (AWMF)"/>
    <n v="2022"/>
    <s v="HS"/>
    <s v="AWMF"/>
    <s v="AWMF, 2022"/>
    <s v="Germany"/>
    <x v="0"/>
    <x v="0"/>
    <x v="0"/>
    <x v="0"/>
    <s v="unipolare Depression"/>
    <m/>
  </r>
  <r>
    <n v="2"/>
    <s v="Screening auf Depression"/>
    <s v="IQWIG"/>
    <n v="2018"/>
    <s v="HS/SS"/>
    <s v="IQWIG"/>
    <m/>
    <s v="Germany"/>
    <x v="1"/>
    <x v="0"/>
    <x v="0"/>
    <x v="0"/>
    <s v="NR"/>
    <m/>
  </r>
  <r>
    <n v="3"/>
    <s v="Nationale Versorgungsleitlinie chronische KHK"/>
    <s v="Bundesärztekammer (BÄK), Kassenärztliche Bundesvereinigung (KBV), Arbeitsgemeinschaft der Wissenschaftlichen Medizinischen Fachgesellschaften (AWMF)"/>
    <n v="2022"/>
    <s v="HS"/>
    <s v="AWMF"/>
    <s v="AWMF, 2022a"/>
    <s v="Germany"/>
    <x v="0"/>
    <x v="1"/>
    <x v="1"/>
    <x v="1"/>
    <s v="Depression und Angststörungen bei Patient*innen mit koronarer Herzkrankheit"/>
    <s v="chronic coronary heart disease"/>
  </r>
  <r>
    <n v="4"/>
    <s v="Nationale Versorgungsleitlinie chronische Herzinsuffizienz"/>
    <s v="Bundesärztekammer (BÄK), Kassenärztliche Bundesvereinigung (KBV), Arbeitsgemeinschaft der Wissenschaftlichen Medizinischen Fachgesellschaften (AWMF)"/>
    <n v="2023"/>
    <s v="HS"/>
    <s v="AWMF"/>
    <s v="AWMF, 2023d"/>
    <s v="Germany"/>
    <x v="0"/>
    <x v="1"/>
    <x v="1"/>
    <x v="1"/>
    <s v="depression, anxiety, ptsd"/>
    <s v="chronic heart failure"/>
  </r>
  <r>
    <n v="6"/>
    <s v="S3-Leitlinie Multimorbidität"/>
    <s v="Deutsche Gesellschaft für Allgemeinmedizin und Familienmedizin e.V. (DEGAM)"/>
    <n v="2023"/>
    <s v="HS"/>
    <s v="AWMF"/>
    <s v="AWMF, 2023a"/>
    <s v="Germany"/>
    <x v="0"/>
    <x v="1"/>
    <x v="1"/>
    <x v="1"/>
    <s v="depression, anxiety bei Patient*innen mit Multimorbidität"/>
    <s v="multimorbidity"/>
  </r>
  <r>
    <n v="7"/>
    <s v="S3-Leitlinie Screening, Diagnose und Behandlung alkoholbezogener Störungen"/>
    <s v="Deutsche Gesellschaft für Psychiatrie und Psychotherapie, Psychosomatik und Nervenheilkunde (DGPPN), Deutsche Gesellschaft für Suchtforschung und Suchttherapie e.V. (DG-SUCHT)"/>
    <n v="2020"/>
    <s v="HS"/>
    <s v="AWMF"/>
    <s v="AWMF, 2020a"/>
    <s v="Germany"/>
    <x v="0"/>
    <x v="0"/>
    <x v="0"/>
    <x v="2"/>
    <s v="alcohol"/>
    <m/>
  </r>
  <r>
    <n v="8"/>
    <s v="S3-Leitlinie Rauchen und Tabakabhängigkeit: Screening, Diagnostik und Behandlung"/>
    <s v="Deutsche Gesellschaft für Psychiatrie und Psychotherapie, Psychosomatik und Nervenheilkunde (DGPPN), Deutsche Gesellschaft für Suchtforschung und Suchttherapie e.V. (DG-SUCHT), Zentralinstitut für Seelische Gesundheit (ZI), Medizinische Fakultät Mannheim, Universität Heidelberg, Universitätsklinik für Psychiatrie und Psychotherapie, Universität Tübingen (UKPP)"/>
    <n v="2021"/>
    <s v="HS"/>
    <s v="AWMF"/>
    <s v="AWMF, 2021"/>
    <s v="Germany"/>
    <x v="0"/>
    <x v="0"/>
    <x v="0"/>
    <x v="3"/>
    <s v="smoking"/>
    <m/>
  </r>
  <r>
    <n v="9"/>
    <s v="S3-Leitlinie Medikamentenbezogene Störungen"/>
    <s v="Deutsche Gesellschaft für Psychiatrie und Psychotherapie, Psychosomatik und_x000a_Nervenheilkunde e.V. (DGPPN), _x000a_Deutsche Gesellschaft für Suchtforschung und Suchttherapie e.V. (DG-Sucht)"/>
    <n v="2020"/>
    <s v="HS"/>
    <s v="AWMF"/>
    <s v="AWMF, 2020"/>
    <s v="Germany"/>
    <x v="0"/>
    <x v="0"/>
    <x v="0"/>
    <x v="4"/>
    <s v="medication"/>
    <m/>
  </r>
  <r>
    <n v="10"/>
    <s v="Update S3-Leitlinie Reizdarmsyndrom: Definition, Pathophysiologie,_x000a_Diagnostik und Therapie. "/>
    <s v="Deutsche Gesellschaft für Gastroenterologie, Verdauungs- und Stoffwechselkrankheiten (DGVS), Deutsche Gesellschaft_x000a_für Neurogastroenterologie und Motilität (DGNM)"/>
    <n v="2021"/>
    <s v="HS"/>
    <s v="AWMF"/>
    <s v="AWMF, 2021a"/>
    <s v="Germany"/>
    <x v="0"/>
    <x v="1"/>
    <x v="1"/>
    <x v="1"/>
    <s v="psychische Komorbiditäten bei Reizdarmsyndrom"/>
    <s v="IBS"/>
  </r>
  <r>
    <n v="12"/>
    <s v="DEGAM Leitlinie S3: Müdigkeit"/>
    <s v="Deutsche Gesellschaft für Allgemeinmedizin und Familienmedizin e.V. (DEGAM)"/>
    <n v="2022"/>
    <s v="HS"/>
    <s v="AWMF"/>
    <s v="AWMF, 2022b"/>
    <s v="Germany"/>
    <x v="0"/>
    <x v="1"/>
    <x v="1"/>
    <x v="1"/>
    <m/>
    <s v="tiredness"/>
  </r>
  <r>
    <n v="13"/>
    <s v="Psychoonkologische Diagnostik, Beratung und Behandlung von erwachsenen Krebspatient*innen"/>
    <s v="Leitlinienprogramm Onkologie"/>
    <n v="2023"/>
    <s v="HS"/>
    <s v="AWMF"/>
    <s v="AWMF, 2023c"/>
    <s v="Germany"/>
    <x v="0"/>
    <x v="1"/>
    <x v="1"/>
    <x v="1"/>
    <s v="psychische Störungen bei Krebspatient*innen, Depression, anxiety"/>
    <s v="cancer"/>
  </r>
  <r>
    <n v="14"/>
    <s v="S3-Leitlinie Demenzen"/>
    <s v="Deutsche Gesellschaft für Neurologie (DGN), Deutsche Gesellschaft für Psychiatrie und Psychotherapie, Psychosomatik und Nervenheilkunde (DGPPN)"/>
    <n v="2023"/>
    <s v="HS"/>
    <s v="AWMF"/>
    <s v="AWMF, 2023"/>
    <s v="Germany"/>
    <x v="0"/>
    <x v="1"/>
    <x v="0"/>
    <x v="0"/>
    <s v="depression"/>
    <s v="dementia"/>
  </r>
  <r>
    <n v="15"/>
    <s v="S3-Leitlinie Therapie des Typ-1-Diabetes"/>
    <s v="Deutsche Diabetes Gesellschaft"/>
    <n v="2023"/>
    <s v="HS"/>
    <s v="AWMF"/>
    <s v="AWMF, 2023b"/>
    <s v="Germany"/>
    <x v="0"/>
    <x v="1"/>
    <x v="1"/>
    <x v="1"/>
    <s v="depression, anxiety bei Patient*innen mit Typ-1-Diabetes"/>
    <s v="diabetes type 1"/>
  </r>
  <r>
    <n v="16"/>
    <s v="Depression in adults: treatment and management"/>
    <s v="National Institute for Health and Care Excellence (NICE)"/>
    <n v="2022"/>
    <s v="HS"/>
    <s v="NICE"/>
    <s v="NICE, 2022"/>
    <s v="UK"/>
    <x v="0"/>
    <x v="0"/>
    <x v="0"/>
    <x v="0"/>
    <m/>
    <m/>
  </r>
  <r>
    <n v="17"/>
    <s v="Depression in adults with a chronic physical health problem: recognition and management"/>
    <s v="National Institute for Health and Care Excellence (NICE)"/>
    <s v="2009_last 2015"/>
    <s v="HS"/>
    <s v="NICE"/>
    <s v="NICE, 2015"/>
    <s v="UK"/>
    <x v="0"/>
    <x v="1"/>
    <x v="0"/>
    <x v="0"/>
    <s v="depression"/>
    <s v="chronic physical health problem"/>
  </r>
  <r>
    <n v="18"/>
    <s v="Generalised anxiety disorder and panic disorder in adults: management"/>
    <s v="National Institute for Health and Care Excellence (NICE)"/>
    <n v="2020"/>
    <s v="HS"/>
    <s v="NICE"/>
    <s v="NICE, 2020"/>
    <s v="UK"/>
    <x v="0"/>
    <x v="0"/>
    <x v="0"/>
    <x v="5"/>
    <s v="generalised anxiety disorder (GAD); panic disorder "/>
    <m/>
  </r>
  <r>
    <n v="20"/>
    <s v="Alcohol-use disorders: diagnosis, assessment and management of harmful drinking (high-risk drinking) and alcohol dependence"/>
    <s v="National Institute for Health and Care Excellence (NICE)"/>
    <s v="2011_last 2019"/>
    <s v="HS"/>
    <s v="NICE"/>
    <s v="NICE, 2019"/>
    <s v="UK"/>
    <x v="0"/>
    <x v="0"/>
    <x v="0"/>
    <x v="2"/>
    <s v="alcohol"/>
    <m/>
  </r>
  <r>
    <n v="21"/>
    <s v="Screening for Depression and Suicide Risk in Adults. US Preventive Services Task Force Recommendation Statement"/>
    <s v="US Preventive Services Task Force (USPSTF)"/>
    <n v="2023"/>
    <s v="HS/SS"/>
    <s v="USPSTF"/>
    <s v="USPSTF, 2023"/>
    <s v="US"/>
    <x v="0"/>
    <x v="0"/>
    <x v="0"/>
    <x v="0"/>
    <s v="major depressive disorder (MDD)"/>
    <m/>
  </r>
  <r>
    <n v="22"/>
    <s v="Depression and Suicide Risk Screening: Updated Evidence Report and Systematic Review for the US Preventive Services Task Force"/>
    <s v="O'Connor et al"/>
    <n v="2023"/>
    <s v="HS/SS"/>
    <s v="USPSTF"/>
    <m/>
    <s v="US"/>
    <x v="1"/>
    <x v="0"/>
    <x v="0"/>
    <x v="0"/>
    <s v="depression and suicide risk"/>
    <m/>
  </r>
  <r>
    <n v="23"/>
    <s v="Screening for Anxiety Disorders in Adults. US Preventive Services Task Force Recommendation Statement"/>
    <s v="US Preventive Services Task Force (USPSTF)"/>
    <n v="2023"/>
    <s v="HS/SS"/>
    <s v="USPSTF"/>
    <s v="USPSTF, 2023a"/>
    <s v="US"/>
    <x v="0"/>
    <x v="0"/>
    <x v="0"/>
    <x v="5"/>
    <s v="anxiety disorders: generalized anxiety disorder, social anxiety disorder, panic disorder, agoraphobia, specific phobias, separation anxiety disorder, selective mutism, substance/ medicationinduced anxiety disorder, anxiety disorder due to another medical condition, and anxiety not otherwise specified"/>
    <m/>
  </r>
  <r>
    <n v="24"/>
    <s v="Anxiety Screening. Evidence Report and Systematic Review for the US Preventive Services Task Force"/>
    <s v="O'Connor et al"/>
    <n v="2023"/>
    <s v="HS/SS"/>
    <s v="USPSTF"/>
    <m/>
    <s v="US"/>
    <x v="1"/>
    <x v="0"/>
    <x v="0"/>
    <x v="5"/>
    <m/>
    <m/>
  </r>
  <r>
    <n v="41"/>
    <s v="Preventive care recommendations to promote health equity"/>
    <s v="Persaud"/>
    <n v="2023"/>
    <s v="SS"/>
    <s v="Equitable Preventive Praxis Initiative"/>
    <s v="Persaud, 2023"/>
    <s v="Canada"/>
    <x v="0"/>
    <x v="0"/>
    <x v="1"/>
    <x v="6"/>
    <s v="smoking, alcohol, drugs, depression"/>
    <m/>
  </r>
  <r>
    <n v="27"/>
    <s v="Screening for depression among the general adult population and in women during pregnancy or the first‑year postpartum: two systematic reviews to inform a guideline of the Canadian Task Force on Preventive Health Care"/>
    <s v="Beck et al"/>
    <n v="2022"/>
    <s v="HS/SS"/>
    <s v="CTFPHC"/>
    <m/>
    <s v="Canada"/>
    <x v="1"/>
    <x v="0"/>
    <x v="0"/>
    <x v="0"/>
    <m/>
    <s v="Update to 28"/>
  </r>
  <r>
    <n v="29"/>
    <s v="Canadian guideline for the clinical management of high-risk drinking and alcohol use disorder"/>
    <s v="Wood"/>
    <n v="2023"/>
    <s v="HS"/>
    <s v="Canadian Alcohol Use Disorder Guideline Committee"/>
    <s v="Wood, 2023"/>
    <s v="Canada"/>
    <x v="0"/>
    <x v="0"/>
    <x v="0"/>
    <x v="2"/>
    <s v="alcohol"/>
    <m/>
  </r>
  <r>
    <n v="30"/>
    <s v="Guidelines for preventive activities in general practice"/>
    <s v="Royal Australian College of General Practitioners (RACGP)"/>
    <n v="2021"/>
    <s v="HS"/>
    <s v="RACGP"/>
    <s v="RACGP, 2021"/>
    <s v="Australia"/>
    <x v="0"/>
    <x v="0"/>
    <x v="1"/>
    <x v="7"/>
    <s v="smoking; alcohol; depression, anxiety"/>
    <m/>
  </r>
  <r>
    <n v="36"/>
    <s v="Depression following acute coronary syndrome events: Screening and treatment guidelines from the AAFP"/>
    <s v="Frost"/>
    <n v="2019"/>
    <s v="SS"/>
    <s v="AAFP"/>
    <s v="Frost, 2019"/>
    <s v="US"/>
    <x v="0"/>
    <x v="1"/>
    <x v="0"/>
    <x v="0"/>
    <s v="depression"/>
    <s v="acute coronary syndrome"/>
  </r>
  <r>
    <n v="37"/>
    <s v="Does depression screening in primary care improve mental health outcomes?"/>
    <s v="Thombs"/>
    <n v="2021"/>
    <s v="SS"/>
    <s v="-"/>
    <m/>
    <s v="Canada, UK, US"/>
    <x v="1"/>
    <x v="0"/>
    <x v="0"/>
    <x v="0"/>
    <m/>
    <m/>
  </r>
  <r>
    <n v="25"/>
    <s v="Screening for Unhealthy Drug Use: US Preventive Services Task Force Recommendation Statement"/>
    <s v="US Preventive Services Task Force (USPSTF)"/>
    <n v="2020"/>
    <s v="HS/SS"/>
    <s v="USPSTF"/>
    <s v="USPSTF, 2020"/>
    <s v="US"/>
    <x v="0"/>
    <x v="0"/>
    <x v="0"/>
    <x v="8"/>
    <s v="drugs"/>
    <m/>
  </r>
  <r>
    <n v="42"/>
    <s v="Screening and Behavioral Counseling Interventions to Reduce Unhealthy Alcohol Use in Adolescents and Adults: Updated Evidence Report and Systematic Review for the US Preventive Services Task Force"/>
    <s v="O'Connor"/>
    <n v="2018"/>
    <s v="SS"/>
    <s v="USPSTF"/>
    <s v="O'Connor, 2018"/>
    <s v="US"/>
    <x v="1"/>
    <x v="0"/>
    <x v="0"/>
    <x v="2"/>
    <s v="alcohol"/>
    <s v="+report"/>
  </r>
  <r>
    <n v="45"/>
    <s v="Screening for Anxiety in Adolescent and Adult Women: A Systematic Review for the Women's Preventive Services Initiative"/>
    <s v="Nelson"/>
    <n v="2020"/>
    <s v="SS"/>
    <s v="WPSI"/>
    <m/>
    <s v="US"/>
    <x v="1"/>
    <x v="0"/>
    <x v="0"/>
    <x v="5"/>
    <m/>
    <m/>
  </r>
  <r>
    <n v="46"/>
    <s v="Screening for Depression, Anxiety, and Suicide Risk in Adults: A Systematic Evidence Review for the U.S. Preventive Services Task Force"/>
    <s v="O'Connor"/>
    <n v="2023"/>
    <s v="SS"/>
    <s v="AHRQ - USPSTF  "/>
    <m/>
    <s v="US"/>
    <x v="2"/>
    <x v="0"/>
    <x v="1"/>
    <x v="1"/>
    <s v="depression, anxiety, suicide"/>
    <s v="Report for USPSTF - Do not extract extra!"/>
  </r>
  <r>
    <n v="47"/>
    <s v="Screening for Unhealthy Drug Use in Primary Care in Adolescents and Adults, Including Pregnant Persons: Updated Systematic Review for the U.S. Preventive Services Task Force"/>
    <s v="Patnode"/>
    <n v="2020"/>
    <s v="SS"/>
    <s v="AHRQ - USPSTF"/>
    <m/>
    <s v="US"/>
    <x v="2"/>
    <x v="0"/>
    <x v="0"/>
    <x v="8"/>
    <s v="drugs"/>
    <s v="Report for USPSTF - Do not extract extra!"/>
  </r>
  <r>
    <n v="48"/>
    <s v="Screening for Unhealthy Drug Use: Updated Evidence Report and Systematic Review for the US Preventive Services Task Force"/>
    <s v="Patnode"/>
    <n v="2020"/>
    <s v="SS"/>
    <s v="USPSTF"/>
    <s v="Patnode, 2020"/>
    <s v="US"/>
    <x v="1"/>
    <x v="0"/>
    <x v="0"/>
    <x v="8"/>
    <s v="drugs"/>
    <m/>
  </r>
  <r>
    <n v="51"/>
    <s v="There are no randomized controlled trials that support the United States Preventive Services Task Force Guideline on screening for depression in primary care: a systematic review"/>
    <s v="Thombs"/>
    <n v="2014"/>
    <s v="SS"/>
    <s v="-"/>
    <m/>
    <s v="Canada, US"/>
    <x v="1"/>
    <x v="0"/>
    <x v="0"/>
    <x v="0"/>
    <s v="depression"/>
    <m/>
  </r>
  <r>
    <n v="52"/>
    <s v="Canadian Network for Mood and Anxiety Treatments (CANMAT) 2023 Update on Clinical Guidelines for Management of Major Depressive Disorder in Adult"/>
    <s v="Lam"/>
    <n v="2024"/>
    <s v="HS"/>
    <s v="CANMAT"/>
    <s v="Lam, 2024"/>
    <s v="Canada"/>
    <x v="0"/>
    <x v="0"/>
    <x v="0"/>
    <x v="0"/>
    <m/>
    <m/>
  </r>
  <r>
    <n v="53"/>
    <s v="Recommendations from the 2023 international evidence-based guideline for the assessment and management of polycystic ovary syndrome"/>
    <s v="Teede"/>
    <n v="2023"/>
    <s v="HS (TRIP)"/>
    <s v="Monash University"/>
    <s v="Teede, 2023"/>
    <s v="Australia/ international"/>
    <x v="0"/>
    <x v="1"/>
    <x v="1"/>
    <x v="1"/>
    <m/>
    <s v="polycystic ovary syndrome"/>
  </r>
  <r>
    <n v="54"/>
    <s v="Diabetes and Mental Health"/>
    <s v="Robinson"/>
    <n v="2023"/>
    <s v="HS (TRIP)"/>
    <s v="Diabetes Canada"/>
    <s v="Robinson, 2023"/>
    <s v="Canada"/>
    <x v="0"/>
    <x v="1"/>
    <x v="1"/>
    <x v="9"/>
    <s v="alcohol, other"/>
    <s v="diabetes"/>
  </r>
  <r>
    <n v="55"/>
    <s v="Guidelines for the treatment of alcohol problems (4th edition)"/>
    <s v="Haber"/>
    <n v="2021"/>
    <s v="HS (TRIP)"/>
    <s v="Australian Government, Department of Health"/>
    <s v="Haber, 2021"/>
    <s v="Australia"/>
    <x v="0"/>
    <x v="2"/>
    <x v="1"/>
    <x v="10"/>
    <s v="alcohol"/>
    <m/>
  </r>
  <r>
    <n v="56"/>
    <s v="Provincial guideline for the clinical management of high-risk drinking and alcohol use disorder"/>
    <s v="British Columbia Centre on Substance Use (BCCSU)"/>
    <n v="2019"/>
    <s v="HS (TRIP)"/>
    <s v="BCCSU"/>
    <s v="BCCSU, 2019"/>
    <s v="Canada"/>
    <x v="0"/>
    <x v="0"/>
    <x v="0"/>
    <x v="2"/>
    <s v="alcohol"/>
    <m/>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39">
  <r>
    <n v="1"/>
    <s v="Nationale VersorgungsLeitlinie Unipolare Depression"/>
    <s v="Bundesärztekammer (BÄK), Kassenärztliche Bundesvereinigung (KBV), Arbeitsgemeinschaft der Wissenschaftlichen Medizinischen Fachgesellschaften (AWMF)"/>
    <n v="2022"/>
    <s v="HS"/>
    <x v="0"/>
    <x v="0"/>
    <x v="0"/>
    <x v="0"/>
    <x v="0"/>
    <s v="single"/>
    <s v="depression"/>
    <s v="unipolare Depression"/>
    <m/>
    <x v="0"/>
    <x v="0"/>
    <x v="0"/>
    <x v="0"/>
    <x v="0"/>
    <n v="0"/>
    <n v="0"/>
  </r>
  <r>
    <n v="2"/>
    <s v="Screening auf Depression"/>
    <s v="IQWIG"/>
    <n v="2018"/>
    <s v="HS/SS"/>
    <x v="1"/>
    <x v="1"/>
    <x v="0"/>
    <x v="1"/>
    <x v="0"/>
    <s v="single"/>
    <s v="depression"/>
    <s v="NR"/>
    <m/>
    <x v="0"/>
    <x v="0"/>
    <x v="0"/>
    <x v="0"/>
    <x v="0"/>
    <n v="0"/>
    <n v="0"/>
  </r>
  <r>
    <n v="3"/>
    <s v="Nationale Versorgungsleitlinie chronische KHK"/>
    <s v="Bundesärztekammer (BÄK), Kassenärztliche Bundesvereinigung (KBV), Arbeitsgemeinschaft der Wissenschaftlichen Medizinischen Fachgesellschaften (AWMF)"/>
    <n v="2022"/>
    <s v="HS"/>
    <x v="0"/>
    <x v="2"/>
    <x v="0"/>
    <x v="0"/>
    <x v="1"/>
    <s v="multiple"/>
    <s v="depression, anxiety"/>
    <s v="Depression und Angststörungen bei Patient*innen mit koronarer Herzkrankheit"/>
    <s v="chronic coronary heart disease"/>
    <x v="0"/>
    <x v="1"/>
    <x v="0"/>
    <x v="0"/>
    <x v="0"/>
    <n v="0"/>
    <n v="0"/>
  </r>
  <r>
    <n v="4"/>
    <s v="Nationale Versorgungsleitlinie chronische Herzinsuffizienz"/>
    <s v="Bundesärztekammer (BÄK), Kassenärztliche Bundesvereinigung (KBV), Arbeitsgemeinschaft der Wissenschaftlichen Medizinischen Fachgesellschaften (AWMF)"/>
    <n v="2023"/>
    <s v="HS"/>
    <x v="0"/>
    <x v="3"/>
    <x v="0"/>
    <x v="0"/>
    <x v="1"/>
    <s v="multiple"/>
    <s v="depression, anxiety"/>
    <s v="depression, anxiety, ptsd"/>
    <s v="chronic heart failure"/>
    <x v="0"/>
    <x v="1"/>
    <x v="0"/>
    <x v="0"/>
    <x v="0"/>
    <n v="0"/>
    <n v="0"/>
  </r>
  <r>
    <n v="6"/>
    <s v="S3-Leitlinie Multimorbidität"/>
    <s v="Deutsche Gesellschaft für Allgemeinmedizin und Familienmedizin e.V. (DEGAM)"/>
    <n v="2023"/>
    <s v="HS"/>
    <x v="0"/>
    <x v="4"/>
    <x v="0"/>
    <x v="0"/>
    <x v="1"/>
    <s v="multiple"/>
    <s v="depression, anxiety"/>
    <s v="depression, anxiety bei Patient*innen mit Multimorbidität"/>
    <s v="multimorbidity"/>
    <x v="0"/>
    <x v="1"/>
    <x v="0"/>
    <x v="0"/>
    <x v="0"/>
    <n v="0"/>
    <n v="0"/>
  </r>
  <r>
    <n v="7"/>
    <s v="S3-Leitlinie Screening, Diagnose und Behandlung alkoholbezogener Störungen"/>
    <s v="Deutsche Gesellschaft für Psychiatrie und Psychotherapie, Psychosomatik und Nervenheilkunde (DGPPN), Deutsche Gesellschaft für Suchtforschung und Suchttherapie e.V. (DG-SUCHT)"/>
    <n v="2020"/>
    <s v="HS"/>
    <x v="0"/>
    <x v="5"/>
    <x v="0"/>
    <x v="0"/>
    <x v="0"/>
    <s v="single"/>
    <s v="Substance - alcohol"/>
    <s v="alcohol"/>
    <m/>
    <x v="1"/>
    <x v="0"/>
    <x v="1"/>
    <x v="1"/>
    <x v="0"/>
    <n v="0"/>
    <n v="0"/>
  </r>
  <r>
    <n v="8"/>
    <s v="S3-Leitlinie Rauchen und Tabakabhängigkeit: Screening, Diagnostik und Behandlung"/>
    <s v="Deutsche Gesellschaft für Psychiatrie und Psychotherapie, Psychosomatik und Nervenheilkunde (DGPPN), Deutsche Gesellschaft für Suchtforschung und Suchttherapie e.V. (DG-SUCHT), Zentralinstitut für Seelische Gesundheit (ZI), Medizinische Fakultät Mannheim, Universität Heidelberg, Universitätsklinik für Psychiatrie und Psychotherapie, Universität Tübingen (UKPP)"/>
    <n v="2021"/>
    <s v="HS"/>
    <x v="0"/>
    <x v="6"/>
    <x v="0"/>
    <x v="0"/>
    <x v="0"/>
    <s v="single"/>
    <s v="Substance - smoking"/>
    <s v="smoking"/>
    <m/>
    <x v="1"/>
    <x v="0"/>
    <x v="1"/>
    <x v="0"/>
    <x v="1"/>
    <n v="0"/>
    <n v="0"/>
  </r>
  <r>
    <n v="9"/>
    <s v="S3-Leitlinie Medikamentenbezogene Störungen"/>
    <s v="Deutsche Gesellschaft für Psychiatrie und Psychotherapie, Psychosomatik und_x000a_Nervenheilkunde e.V. (DGPPN), _x000a_Deutsche Gesellschaft für Suchtforschung und Suchttherapie e.V. (DG-Sucht)"/>
    <n v="2020"/>
    <s v="HS"/>
    <x v="0"/>
    <x v="7"/>
    <x v="0"/>
    <x v="0"/>
    <x v="0"/>
    <s v="single"/>
    <s v="Substance - medication"/>
    <s v="medication"/>
    <m/>
    <x v="1"/>
    <x v="0"/>
    <x v="1"/>
    <x v="0"/>
    <x v="0"/>
    <n v="1"/>
    <n v="0"/>
  </r>
  <r>
    <n v="10"/>
    <s v="Update S3-Leitlinie Reizdarmsyndrom: Definition, Pathophysiologie,_x000a_Diagnostik und Therapie. "/>
    <s v="Deutsche Gesellschaft für Gastroenterologie, Verdauungs- und Stoffwechselkrankheiten (DGVS), Deutsche Gesellschaft_x000a_für Neurogastroenterologie und Motilität (DGNM)"/>
    <n v="2021"/>
    <s v="HS"/>
    <x v="0"/>
    <x v="8"/>
    <x v="0"/>
    <x v="0"/>
    <x v="1"/>
    <s v="multiple"/>
    <s v="depression, anxiety"/>
    <s v="psychische Komorbiditäten bei Reizdarmsyndrom"/>
    <s v="IBS"/>
    <x v="0"/>
    <x v="1"/>
    <x v="0"/>
    <x v="0"/>
    <x v="0"/>
    <n v="0"/>
    <n v="0"/>
  </r>
  <r>
    <n v="12"/>
    <s v="DEGAM Leitlinie S3: Müdigkeit"/>
    <s v="Deutsche Gesellschaft für Allgemeinmedizin und Familienmedizin e.V. (DEGAM)"/>
    <n v="2022"/>
    <s v="HS"/>
    <x v="0"/>
    <x v="9"/>
    <x v="0"/>
    <x v="0"/>
    <x v="1"/>
    <s v="multiple"/>
    <s v="depression, anxiety"/>
    <m/>
    <s v="tiredness"/>
    <x v="0"/>
    <x v="1"/>
    <x v="0"/>
    <x v="0"/>
    <x v="0"/>
    <n v="0"/>
    <n v="0"/>
  </r>
  <r>
    <n v="13"/>
    <s v="Psychoonkologische Diagnostik, Beratung und Behandlung von erwachsenen Krebspatient*innen"/>
    <s v="Leitlinienprogramm Onkologie"/>
    <n v="2023"/>
    <s v="HS"/>
    <x v="0"/>
    <x v="10"/>
    <x v="0"/>
    <x v="0"/>
    <x v="1"/>
    <s v="multiple"/>
    <s v="depression, anxiety"/>
    <s v="psychische Störungen bei Krebspatient*innen, Depression, anxiety"/>
    <s v="cancer"/>
    <x v="0"/>
    <x v="1"/>
    <x v="0"/>
    <x v="0"/>
    <x v="0"/>
    <n v="0"/>
    <n v="0"/>
  </r>
  <r>
    <n v="14"/>
    <s v="S3-Leitlinie Demenzen"/>
    <s v="Deutsche Gesellschaft für Neurologie (DGN), Deutsche Gesellschaft für Psychiatrie und Psychotherapie, Psychosomatik und Nervenheilkunde (DGPPN)"/>
    <n v="2023"/>
    <s v="HS"/>
    <x v="0"/>
    <x v="11"/>
    <x v="0"/>
    <x v="0"/>
    <x v="1"/>
    <s v="single"/>
    <s v="depression"/>
    <s v="depression"/>
    <s v="dementia"/>
    <x v="0"/>
    <x v="0"/>
    <x v="0"/>
    <x v="0"/>
    <x v="0"/>
    <n v="0"/>
    <n v="0"/>
  </r>
  <r>
    <n v="15"/>
    <s v="S3-Leitlinie Therapie des Typ-1-Diabetes"/>
    <s v="Deutsche Diabetes Gesellschaft"/>
    <n v="2023"/>
    <s v="HS"/>
    <x v="0"/>
    <x v="12"/>
    <x v="0"/>
    <x v="0"/>
    <x v="1"/>
    <s v="multiple"/>
    <s v="depression, anxiety"/>
    <s v="depression, anxiety bei Patient*innen mit Typ-1-Diabetes"/>
    <s v="diabetes type 1"/>
    <x v="0"/>
    <x v="1"/>
    <x v="0"/>
    <x v="0"/>
    <x v="0"/>
    <n v="0"/>
    <n v="0"/>
  </r>
  <r>
    <n v="16"/>
    <s v="Depression in adults: treatment and management"/>
    <s v="National Institute for Health and Care Excellence (NICE)"/>
    <n v="2022"/>
    <s v="HS"/>
    <x v="2"/>
    <x v="13"/>
    <x v="1"/>
    <x v="0"/>
    <x v="0"/>
    <s v="single"/>
    <s v="depression"/>
    <m/>
    <m/>
    <x v="0"/>
    <x v="0"/>
    <x v="0"/>
    <x v="0"/>
    <x v="0"/>
    <n v="0"/>
    <n v="0"/>
  </r>
  <r>
    <n v="17"/>
    <s v="Depression in adults with a chronic physical health problem: recognition and management"/>
    <s v="National Institute for Health and Care Excellence (NICE)"/>
    <s v="2009_last 2015"/>
    <s v="HS"/>
    <x v="2"/>
    <x v="14"/>
    <x v="1"/>
    <x v="0"/>
    <x v="1"/>
    <s v="single"/>
    <s v="depression"/>
    <s v="depression"/>
    <s v="chronic physical health problem"/>
    <x v="0"/>
    <x v="0"/>
    <x v="0"/>
    <x v="0"/>
    <x v="0"/>
    <n v="0"/>
    <n v="0"/>
  </r>
  <r>
    <n v="18"/>
    <s v="Generalised anxiety disorder and panic disorder in adults: management"/>
    <s v="National Institute for Health and Care Excellence (NICE)"/>
    <n v="2020"/>
    <s v="HS"/>
    <x v="2"/>
    <x v="15"/>
    <x v="1"/>
    <x v="0"/>
    <x v="0"/>
    <s v="single"/>
    <s v="anxiety"/>
    <s v="generalised anxiety disorder (GAD); panic disorder "/>
    <m/>
    <x v="1"/>
    <x v="1"/>
    <x v="0"/>
    <x v="0"/>
    <x v="0"/>
    <n v="0"/>
    <n v="0"/>
  </r>
  <r>
    <n v="20"/>
    <s v="Alcohol-use disorders: diagnosis, assessment and management of harmful drinking (high-risk drinking) and alcohol dependence"/>
    <s v="National Institute for Health and Care Excellence (NICE)"/>
    <s v="2011_last 2019"/>
    <s v="HS"/>
    <x v="2"/>
    <x v="16"/>
    <x v="1"/>
    <x v="0"/>
    <x v="0"/>
    <s v="single"/>
    <s v="Substance - alcohol"/>
    <s v="alcohol"/>
    <m/>
    <x v="1"/>
    <x v="0"/>
    <x v="1"/>
    <x v="1"/>
    <x v="0"/>
    <n v="0"/>
    <n v="0"/>
  </r>
  <r>
    <n v="21"/>
    <s v="Screening for Depression and Suicide Risk in Adults. US Preventive Services Task Force Recommendation Statement"/>
    <s v="US Preventive Services Task Force (USPSTF)"/>
    <n v="2023"/>
    <s v="HS/SS"/>
    <x v="3"/>
    <x v="17"/>
    <x v="2"/>
    <x v="0"/>
    <x v="0"/>
    <s v="single"/>
    <s v="depression"/>
    <s v="major depressive disorder (MDD)"/>
    <m/>
    <x v="0"/>
    <x v="0"/>
    <x v="0"/>
    <x v="0"/>
    <x v="0"/>
    <n v="0"/>
    <n v="0"/>
  </r>
  <r>
    <n v="22"/>
    <s v="Depression and Suicide Risk Screening: Updated Evidence Report and Systematic Review for the US Preventive Services Task Force"/>
    <s v="O'Connor et al"/>
    <n v="2023"/>
    <s v="HS/SS"/>
    <x v="3"/>
    <x v="1"/>
    <x v="2"/>
    <x v="1"/>
    <x v="0"/>
    <s v="single"/>
    <s v="depression"/>
    <s v="depression and suicide risk"/>
    <m/>
    <x v="0"/>
    <x v="0"/>
    <x v="0"/>
    <x v="0"/>
    <x v="0"/>
    <n v="0"/>
    <n v="0"/>
  </r>
  <r>
    <n v="23"/>
    <s v="Screening for Anxiety Disorders in Adults. US Preventive Services Task Force Recommendation Statement"/>
    <s v="US Preventive Services Task Force (USPSTF)"/>
    <n v="2023"/>
    <s v="HS/SS"/>
    <x v="3"/>
    <x v="18"/>
    <x v="2"/>
    <x v="0"/>
    <x v="0"/>
    <s v="single"/>
    <s v="anxiety"/>
    <s v="anxiety disorders: generalized anxiety disorder, social anxiety disorder, panic disorder, agoraphobia, specific phobias, separation anxiety disorder, selective mutism, substance/ medicationinduced anxiety disorder, anxiety disorder due to another medical condition, and anxiety not otherwise specified"/>
    <m/>
    <x v="1"/>
    <x v="1"/>
    <x v="0"/>
    <x v="0"/>
    <x v="0"/>
    <n v="0"/>
    <n v="0"/>
  </r>
  <r>
    <n v="24"/>
    <s v="Anxiety Screening. Evidence Report and Systematic Review for the US Preventive Services Task Force"/>
    <s v="O'Connor et al"/>
    <n v="2023"/>
    <s v="HS/SS"/>
    <x v="3"/>
    <x v="1"/>
    <x v="2"/>
    <x v="1"/>
    <x v="0"/>
    <s v="single"/>
    <s v="anxiety"/>
    <m/>
    <m/>
    <x v="1"/>
    <x v="1"/>
    <x v="0"/>
    <x v="0"/>
    <x v="0"/>
    <n v="0"/>
    <n v="0"/>
  </r>
  <r>
    <n v="41"/>
    <s v="Preventive care recommendations to promote health equity"/>
    <s v="Persaud"/>
    <n v="2023"/>
    <s v="SS"/>
    <x v="4"/>
    <x v="19"/>
    <x v="3"/>
    <x v="0"/>
    <x v="0"/>
    <s v="multiple"/>
    <s v="substance - alcohol/smoking/drugs , depression"/>
    <s v="smoking, alcohol, drugs, depression"/>
    <m/>
    <x v="0"/>
    <x v="0"/>
    <x v="1"/>
    <x v="1"/>
    <x v="1"/>
    <n v="0"/>
    <n v="1"/>
  </r>
  <r>
    <n v="27"/>
    <s v="Screening for depression among the general adult population and in women during pregnancy or the first‑year postpartum: two systematic reviews to inform a guideline of the Canadian Task Force on Preventive Health Care"/>
    <s v="Beck et al"/>
    <n v="2022"/>
    <s v="HS/SS"/>
    <x v="5"/>
    <x v="1"/>
    <x v="3"/>
    <x v="1"/>
    <x v="0"/>
    <s v="single"/>
    <s v="depression"/>
    <m/>
    <s v="Update to 28"/>
    <x v="0"/>
    <x v="0"/>
    <x v="0"/>
    <x v="0"/>
    <x v="0"/>
    <n v="0"/>
    <n v="0"/>
  </r>
  <r>
    <n v="29"/>
    <s v="Canadian guideline for the clinical management of high-risk drinking and alcohol use disorder"/>
    <s v="Wood"/>
    <n v="2023"/>
    <s v="HS"/>
    <x v="6"/>
    <x v="20"/>
    <x v="3"/>
    <x v="0"/>
    <x v="0"/>
    <s v="single"/>
    <s v="Substance - alcohol"/>
    <s v="alcohol"/>
    <m/>
    <x v="1"/>
    <x v="0"/>
    <x v="1"/>
    <x v="1"/>
    <x v="0"/>
    <n v="0"/>
    <n v="0"/>
  </r>
  <r>
    <n v="30"/>
    <s v="Guidelines for preventive activities in general practice"/>
    <s v="Royal Australian College of General Practitioners (RACGP)"/>
    <n v="2021"/>
    <s v="HS"/>
    <x v="7"/>
    <x v="21"/>
    <x v="4"/>
    <x v="0"/>
    <x v="0"/>
    <s v="multiple"/>
    <s v="substance - alcohol/smoking, depression, anxiety"/>
    <s v="smoking; alcohol; depression, anxiety"/>
    <m/>
    <x v="0"/>
    <x v="1"/>
    <x v="1"/>
    <x v="1"/>
    <x v="1"/>
    <n v="0"/>
    <n v="0"/>
  </r>
  <r>
    <n v="36"/>
    <s v="Depression following acute coronary syndrome events: Screening and treatment guidelines from the AAFP"/>
    <s v="Frost"/>
    <n v="2019"/>
    <s v="SS"/>
    <x v="8"/>
    <x v="22"/>
    <x v="2"/>
    <x v="0"/>
    <x v="1"/>
    <s v="single"/>
    <s v="depression"/>
    <s v="depression"/>
    <s v="acute coronary syndrome"/>
    <x v="0"/>
    <x v="0"/>
    <x v="0"/>
    <x v="0"/>
    <x v="0"/>
    <n v="0"/>
    <n v="0"/>
  </r>
  <r>
    <n v="37"/>
    <s v="Does depression screening in primary care improve mental health outcomes?"/>
    <s v="Thombs"/>
    <n v="2021"/>
    <s v="SS"/>
    <x v="9"/>
    <x v="1"/>
    <x v="5"/>
    <x v="1"/>
    <x v="0"/>
    <s v="single"/>
    <s v="depression"/>
    <m/>
    <m/>
    <x v="0"/>
    <x v="0"/>
    <x v="0"/>
    <x v="0"/>
    <x v="0"/>
    <n v="0"/>
    <n v="0"/>
  </r>
  <r>
    <n v="25"/>
    <s v="Screening for Unhealthy Drug Use: US Preventive Services Task Force Recommendation Statement"/>
    <s v="US Preventive Services Task Force (USPSTF)"/>
    <n v="2020"/>
    <s v="HS/SS"/>
    <x v="3"/>
    <x v="23"/>
    <x v="2"/>
    <x v="0"/>
    <x v="0"/>
    <s v="single"/>
    <s v="Substance - drug"/>
    <s v="drugs"/>
    <m/>
    <x v="1"/>
    <x v="0"/>
    <x v="1"/>
    <x v="0"/>
    <x v="0"/>
    <n v="0"/>
    <n v="1"/>
  </r>
  <r>
    <n v="42"/>
    <s v="Screening and Behavioral Counseling Interventions to Reduce Unhealthy Alcohol Use in Adolescents and Adults: Updated Evidence Report and Systematic Review for the US Preventive Services Task Force"/>
    <s v="O'Connor"/>
    <n v="2018"/>
    <s v="SS"/>
    <x v="3"/>
    <x v="24"/>
    <x v="2"/>
    <x v="1"/>
    <x v="0"/>
    <s v="single"/>
    <s v="Substance - alcohol"/>
    <s v="alcohol"/>
    <s v="+report"/>
    <x v="1"/>
    <x v="0"/>
    <x v="1"/>
    <x v="1"/>
    <x v="0"/>
    <n v="0"/>
    <n v="0"/>
  </r>
  <r>
    <n v="45"/>
    <s v="Screening for Anxiety in Adolescent and Adult Women: A Systematic Review for the Women's Preventive Services Initiative"/>
    <s v="Nelson"/>
    <n v="2020"/>
    <s v="SS"/>
    <x v="10"/>
    <x v="1"/>
    <x v="2"/>
    <x v="1"/>
    <x v="0"/>
    <s v="single"/>
    <s v="anxiety"/>
    <m/>
    <m/>
    <x v="1"/>
    <x v="1"/>
    <x v="0"/>
    <x v="0"/>
    <x v="0"/>
    <n v="0"/>
    <n v="0"/>
  </r>
  <r>
    <n v="46"/>
    <s v="Screening for Depression, Anxiety, and Suicide Risk in Adults: A Systematic Evidence Review for the U.S. Preventive Services Task Force"/>
    <s v="O'Connor"/>
    <n v="2023"/>
    <s v="SS"/>
    <x v="11"/>
    <x v="1"/>
    <x v="2"/>
    <x v="2"/>
    <x v="0"/>
    <s v="multiple"/>
    <s v="depression, anxiety"/>
    <s v="depression, anxiety, suicide"/>
    <s v="Report for USPSTF - Do not extract extra!"/>
    <x v="0"/>
    <x v="1"/>
    <x v="0"/>
    <x v="0"/>
    <x v="0"/>
    <n v="0"/>
    <n v="0"/>
  </r>
  <r>
    <n v="47"/>
    <s v="Screening for Unhealthy Drug Use in Primary Care in Adolescents and Adults, Including Pregnant Persons: Updated Systematic Review for the U.S. Preventive Services Task Force"/>
    <s v="Patnode"/>
    <n v="2020"/>
    <s v="SS"/>
    <x v="12"/>
    <x v="1"/>
    <x v="2"/>
    <x v="2"/>
    <x v="0"/>
    <s v="single"/>
    <s v="Substance - drug"/>
    <s v="drugs"/>
    <s v="Report for USPSTF - Do not extract extra!"/>
    <x v="1"/>
    <x v="0"/>
    <x v="1"/>
    <x v="0"/>
    <x v="0"/>
    <n v="0"/>
    <n v="1"/>
  </r>
  <r>
    <n v="48"/>
    <s v="Screening for Unhealthy Drug Use: Updated Evidence Report and Systematic Review for the US Preventive Services Task Force"/>
    <s v="Patnode"/>
    <n v="2020"/>
    <s v="SS"/>
    <x v="3"/>
    <x v="25"/>
    <x v="2"/>
    <x v="1"/>
    <x v="0"/>
    <s v="single"/>
    <s v="Substance - drug"/>
    <s v="drugs"/>
    <m/>
    <x v="1"/>
    <x v="0"/>
    <x v="1"/>
    <x v="0"/>
    <x v="0"/>
    <n v="0"/>
    <n v="1"/>
  </r>
  <r>
    <n v="51"/>
    <s v="There are no randomized controlled trials that support the United States Preventive Services Task Force Guideline on screening for depression in primary care: a systematic review"/>
    <s v="Thombs"/>
    <n v="2014"/>
    <s v="SS"/>
    <x v="9"/>
    <x v="1"/>
    <x v="6"/>
    <x v="1"/>
    <x v="0"/>
    <s v="single"/>
    <s v="depression"/>
    <s v="depression"/>
    <m/>
    <x v="0"/>
    <x v="0"/>
    <x v="0"/>
    <x v="0"/>
    <x v="0"/>
    <n v="0"/>
    <n v="0"/>
  </r>
  <r>
    <n v="52"/>
    <s v="Canadian Network for Mood and Anxiety Treatments (CANMAT) 2023 Update on Clinical Guidelines for Management of Major Depressive Disorder in Adult"/>
    <s v="Lam"/>
    <n v="2024"/>
    <s v="HS"/>
    <x v="13"/>
    <x v="26"/>
    <x v="3"/>
    <x v="0"/>
    <x v="0"/>
    <s v="single"/>
    <s v="depression"/>
    <m/>
    <m/>
    <x v="0"/>
    <x v="0"/>
    <x v="0"/>
    <x v="0"/>
    <x v="0"/>
    <n v="0"/>
    <n v="0"/>
  </r>
  <r>
    <n v="53"/>
    <s v="Recommendations from the 2023 international evidence-based guideline for the assessment and management of polycystic ovary syndrome"/>
    <s v="Teede"/>
    <n v="2023"/>
    <s v="HS (TRIP)"/>
    <x v="14"/>
    <x v="27"/>
    <x v="7"/>
    <x v="0"/>
    <x v="1"/>
    <s v="multiple"/>
    <s v="depression, anxiety"/>
    <m/>
    <s v="polycystic ovary syndrome"/>
    <x v="0"/>
    <x v="1"/>
    <x v="0"/>
    <x v="0"/>
    <x v="0"/>
    <n v="0"/>
    <n v="0"/>
  </r>
  <r>
    <n v="54"/>
    <s v="Diabetes and Mental Health"/>
    <s v="Robinson"/>
    <n v="2023"/>
    <s v="HS (TRIP)"/>
    <x v="15"/>
    <x v="28"/>
    <x v="3"/>
    <x v="0"/>
    <x v="1"/>
    <s v="multiple"/>
    <s v="depression, anxiety, substance - alcohol"/>
    <s v="alcohol, other"/>
    <s v="diabetes"/>
    <x v="0"/>
    <x v="1"/>
    <x v="1"/>
    <x v="1"/>
    <x v="0"/>
    <n v="0"/>
    <n v="0"/>
  </r>
  <r>
    <n v="55"/>
    <s v="Guidelines for the treatment of alcohol problems (4th edition)"/>
    <s v="Haber"/>
    <n v="2021"/>
    <s v="HS (TRIP)"/>
    <x v="16"/>
    <x v="29"/>
    <x v="4"/>
    <x v="0"/>
    <x v="2"/>
    <s v="multiple"/>
    <s v="Substance - alcohol, depression, anxiety"/>
    <s v="alcohol"/>
    <m/>
    <x v="0"/>
    <x v="1"/>
    <x v="1"/>
    <x v="1"/>
    <x v="0"/>
    <n v="0"/>
    <n v="0"/>
  </r>
  <r>
    <n v="56"/>
    <s v="Provincial guideline for the clinical management of high-risk drinking and alcohol use disorder"/>
    <s v="British Columbia Centre on Substance Use (BCCSU)"/>
    <n v="2019"/>
    <s v="HS (TRIP)"/>
    <x v="17"/>
    <x v="30"/>
    <x v="3"/>
    <x v="0"/>
    <x v="0"/>
    <s v="single"/>
    <s v="Substance - alcohol"/>
    <s v="alcohol"/>
    <m/>
    <x v="1"/>
    <x v="0"/>
    <x v="1"/>
    <x v="1"/>
    <x v="0"/>
    <n v="0"/>
    <n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71635A8E-AC51-4E9F-ABDF-A4ECC1758133}" name="PivotTable1" cacheId="5559"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B24" firstHeaderRow="1" firstDataRow="1" firstDataCol="1" rowPageCount="1" colPageCount="1"/>
  <pivotFields count="14">
    <pivotField showAll="0"/>
    <pivotField showAll="0"/>
    <pivotField showAll="0"/>
    <pivotField showAll="0"/>
    <pivotField showAll="0"/>
    <pivotField showAll="0"/>
    <pivotField showAll="0"/>
    <pivotField showAll="0"/>
    <pivotField axis="axisPage" showAll="0">
      <items count="4">
        <item x="0"/>
        <item x="2"/>
        <item x="1"/>
        <item t="default"/>
      </items>
    </pivotField>
    <pivotField axis="axisRow" showAll="0" sortType="descending">
      <items count="4">
        <item x="2"/>
        <item x="0"/>
        <item x="1"/>
        <item t="default"/>
      </items>
    </pivotField>
    <pivotField axis="axisRow" showAll="0">
      <items count="3">
        <item x="1"/>
        <item x="0"/>
        <item t="default"/>
      </items>
    </pivotField>
    <pivotField axis="axisRow" dataField="1" showAll="0">
      <items count="12">
        <item x="5"/>
        <item x="0"/>
        <item x="1"/>
        <item x="9"/>
        <item x="2"/>
        <item x="10"/>
        <item x="7"/>
        <item x="6"/>
        <item x="8"/>
        <item x="4"/>
        <item x="3"/>
        <item t="default"/>
      </items>
    </pivotField>
    <pivotField showAll="0"/>
    <pivotField showAll="0"/>
  </pivotFields>
  <rowFields count="3">
    <field x="9"/>
    <field x="10"/>
    <field x="11"/>
  </rowFields>
  <rowItems count="21">
    <i>
      <x/>
    </i>
    <i r="1">
      <x/>
    </i>
    <i r="2">
      <x v="5"/>
    </i>
    <i>
      <x v="1"/>
    </i>
    <i r="1">
      <x/>
    </i>
    <i r="2">
      <x v="6"/>
    </i>
    <i r="2">
      <x v="7"/>
    </i>
    <i r="1">
      <x v="1"/>
    </i>
    <i r="2">
      <x/>
    </i>
    <i r="2">
      <x v="1"/>
    </i>
    <i r="2">
      <x v="4"/>
    </i>
    <i r="2">
      <x v="8"/>
    </i>
    <i r="2">
      <x v="9"/>
    </i>
    <i r="2">
      <x v="10"/>
    </i>
    <i>
      <x v="2"/>
    </i>
    <i r="1">
      <x/>
    </i>
    <i r="2">
      <x v="2"/>
    </i>
    <i r="2">
      <x v="3"/>
    </i>
    <i r="1">
      <x v="1"/>
    </i>
    <i r="2">
      <x v="1"/>
    </i>
    <i t="grand">
      <x/>
    </i>
  </rowItems>
  <colItems count="1">
    <i/>
  </colItems>
  <pageFields count="1">
    <pageField fld="8" item="0" hier="-1"/>
  </pageFields>
  <dataFields count="1">
    <dataField name="Anzahl von Disorder" fld="11"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8CE1AF8C-A195-4C32-8FA3-A0440D42DFC3}" name="PivotTable1" cacheId="5560"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H7" firstHeaderRow="0" firstDataRow="1" firstDataCol="1"/>
  <pivotFields count="21">
    <pivotField showAll="0"/>
    <pivotField showAll="0"/>
    <pivotField showAll="0"/>
    <pivotField showAll="0"/>
    <pivotField showAll="0"/>
    <pivotField showAll="0">
      <items count="19">
        <item x="9"/>
        <item x="8"/>
        <item x="12"/>
        <item x="11"/>
        <item x="16"/>
        <item x="0"/>
        <item x="17"/>
        <item x="6"/>
        <item x="13"/>
        <item x="5"/>
        <item x="15"/>
        <item x="4"/>
        <item x="1"/>
        <item x="14"/>
        <item x="2"/>
        <item x="7"/>
        <item x="3"/>
        <item x="10"/>
        <item t="default"/>
      </items>
    </pivotField>
    <pivotField showAll="0"/>
    <pivotField showAll="0"/>
    <pivotField axis="axisRow" showAll="0">
      <items count="4">
        <item x="0"/>
        <item x="2"/>
        <item x="1"/>
        <item t="default"/>
      </items>
    </pivotField>
    <pivotField showAll="0">
      <items count="4">
        <item x="1"/>
        <item x="0"/>
        <item x="2"/>
        <item t="default"/>
      </items>
    </pivotField>
    <pivotField showAll="0"/>
    <pivotField showAll="0"/>
    <pivotField showAll="0"/>
    <pivotField showAll="0"/>
    <pivotField dataField="1" showAll="0"/>
    <pivotField dataField="1" showAll="0">
      <items count="3">
        <item x="0"/>
        <item x="1"/>
        <item t="default"/>
      </items>
    </pivotField>
    <pivotField dataField="1" showAll="0">
      <items count="3">
        <item x="0"/>
        <item x="1"/>
        <item t="default"/>
      </items>
    </pivotField>
    <pivotField dataField="1" showAll="0">
      <items count="3">
        <item x="0"/>
        <item x="1"/>
        <item t="default"/>
      </items>
    </pivotField>
    <pivotField dataField="1" showAll="0">
      <items count="3">
        <item x="0"/>
        <item x="1"/>
        <item t="default"/>
      </items>
    </pivotField>
    <pivotField dataField="1" showAll="0"/>
    <pivotField dataField="1" showAll="0"/>
  </pivotFields>
  <rowFields count="1">
    <field x="8"/>
  </rowFields>
  <rowItems count="4">
    <i>
      <x/>
    </i>
    <i>
      <x v="1"/>
    </i>
    <i>
      <x v="2"/>
    </i>
    <i t="grand">
      <x/>
    </i>
  </rowItems>
  <colFields count="1">
    <field x="-2"/>
  </colFields>
  <colItems count="7">
    <i>
      <x/>
    </i>
    <i i="1">
      <x v="1"/>
    </i>
    <i i="2">
      <x v="2"/>
    </i>
    <i i="3">
      <x v="3"/>
    </i>
    <i i="4">
      <x v="4"/>
    </i>
    <i i="5">
      <x v="5"/>
    </i>
    <i i="6">
      <x v="6"/>
    </i>
  </colItems>
  <dataFields count="7">
    <dataField name="Summe von depression" fld="14" baseField="0" baseItem="0"/>
    <dataField name="Summe von anxiety" fld="15" baseField="0" baseItem="0"/>
    <dataField name="Summe von substance" fld="16" baseField="0" baseItem="0"/>
    <dataField name="Summe von alcohol" fld="17" baseField="0" baseItem="0"/>
    <dataField name="Summe von smoking" fld="18" baseField="0" baseItem="0"/>
    <dataField name="Summe von drugs" fld="20" baseField="0" baseItem="0"/>
    <dataField name="Summe von medication" fld="19"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7A9E8926-E90A-4608-99A2-521D0F51CD6D}" name="PivotTable2" cacheId="5560" applyNumberFormats="0" applyBorderFormats="0" applyFontFormats="0" applyPatternFormats="0" applyAlignmentFormats="0" applyWidthHeightFormats="1" dataCaption="Werte" updatedVersion="8" minRefreshableVersion="3" useAutoFormatting="1" itemPrintTitles="1" createdVersion="8" indent="0" outline="1" outlineData="1" multipleFieldFilters="0">
  <location ref="A3:B39" firstHeaderRow="1" firstDataRow="1" firstDataCol="1"/>
  <pivotFields count="21">
    <pivotField showAll="0"/>
    <pivotField showAll="0"/>
    <pivotField showAll="0"/>
    <pivotField showAll="0"/>
    <pivotField showAll="0"/>
    <pivotField axis="axisRow" dataField="1" showAll="0">
      <items count="19">
        <item x="9"/>
        <item x="8"/>
        <item x="12"/>
        <item x="11"/>
        <item x="16"/>
        <item x="0"/>
        <item x="17"/>
        <item x="6"/>
        <item x="13"/>
        <item x="5"/>
        <item x="15"/>
        <item x="4"/>
        <item x="1"/>
        <item x="14"/>
        <item x="2"/>
        <item x="7"/>
        <item x="3"/>
        <item x="10"/>
        <item t="default"/>
      </items>
    </pivotField>
    <pivotField showAll="0"/>
    <pivotField axis="axisRow" showAll="0">
      <items count="9">
        <item x="4"/>
        <item x="7"/>
        <item x="3"/>
        <item x="5"/>
        <item x="6"/>
        <item x="0"/>
        <item x="1"/>
        <item x="2"/>
        <item t="default"/>
      </items>
    </pivotField>
    <pivotField axis="axisRow" showAll="0">
      <items count="4">
        <item x="0"/>
        <item x="2"/>
        <item x="1"/>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s>
  <rowFields count="3">
    <field x="8"/>
    <field x="7"/>
    <field x="5"/>
  </rowFields>
  <rowItems count="36">
    <i>
      <x/>
    </i>
    <i r="1">
      <x/>
    </i>
    <i r="2">
      <x v="4"/>
    </i>
    <i r="2">
      <x v="15"/>
    </i>
    <i r="1">
      <x v="1"/>
    </i>
    <i r="2">
      <x v="13"/>
    </i>
    <i r="1">
      <x v="2"/>
    </i>
    <i r="2">
      <x v="6"/>
    </i>
    <i r="2">
      <x v="7"/>
    </i>
    <i r="2">
      <x v="8"/>
    </i>
    <i r="2">
      <x v="10"/>
    </i>
    <i r="2">
      <x v="11"/>
    </i>
    <i r="1">
      <x v="5"/>
    </i>
    <i r="2">
      <x v="5"/>
    </i>
    <i r="1">
      <x v="6"/>
    </i>
    <i r="2">
      <x v="14"/>
    </i>
    <i r="1">
      <x v="7"/>
    </i>
    <i r="2">
      <x v="1"/>
    </i>
    <i r="2">
      <x v="16"/>
    </i>
    <i>
      <x v="1"/>
    </i>
    <i r="1">
      <x v="7"/>
    </i>
    <i r="2">
      <x v="2"/>
    </i>
    <i r="2">
      <x v="3"/>
    </i>
    <i>
      <x v="2"/>
    </i>
    <i r="1">
      <x v="2"/>
    </i>
    <i r="2">
      <x v="9"/>
    </i>
    <i r="1">
      <x v="3"/>
    </i>
    <i r="2">
      <x/>
    </i>
    <i r="1">
      <x v="4"/>
    </i>
    <i r="2">
      <x/>
    </i>
    <i r="1">
      <x v="5"/>
    </i>
    <i r="2">
      <x v="12"/>
    </i>
    <i r="1">
      <x v="7"/>
    </i>
    <i r="2">
      <x v="16"/>
    </i>
    <i r="2">
      <x v="17"/>
    </i>
    <i t="grand">
      <x/>
    </i>
  </rowItems>
  <colItems count="1">
    <i/>
  </colItems>
  <dataFields count="1">
    <dataField name="Anzahl von Institute_Society" fld="5"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8258ACBC-2062-4300-AE0C-6D8B663E44A8}" name="Tabelle13" displayName="Tabelle13" ref="A1:Z23" totalsRowShown="0" headerRowDxfId="54" dataDxfId="53">
  <autoFilter ref="A1:Z23" xr:uid="{8258ACBC-2062-4300-AE0C-6D8B663E44A8}"/>
  <tableColumns count="26">
    <tableColumn id="1" xr3:uid="{B418C546-25AC-4037-B989-97A2DEFD7FDF}" name="Tool name" dataDxfId="52"/>
    <tableColumn id="2" xr3:uid="{A482D225-BB82-4D95-BEAA-C3FB6E681592}" name="Abbreviation" dataDxfId="51"/>
    <tableColumn id="3" xr3:uid="{371949F9-C894-41FE-B698-1DB743B95D7C}" name="German version" dataDxfId="50"/>
    <tableColumn id="13" xr3:uid="{D73807E5-EB53-4470-BF54-D2C92DFF4465}" name="Diagnosis criteria" dataDxfId="49"/>
    <tableColumn id="4" xr3:uid="{8EC0A2D0-2FE6-4812-B0F2-400971D22102}" name="Description" dataDxfId="48"/>
    <tableColumn id="32" xr3:uid="{87D488D3-069A-4F95-9E84-1AE06F9598BE}" name="Symptom review period" dataDxfId="47"/>
    <tableColumn id="5" xr3:uid="{3B94936F-284A-4205-9C9B-3581A1062990}" name="Target condition" dataDxfId="46"/>
    <tableColumn id="6" xr3:uid="{DE13EAFB-F054-4ED1-AE98-6468CAB84C9E}" name="Target population" dataDxfId="45"/>
    <tableColumn id="7" xr3:uid="{7020B2E4-1F98-4C0D-BD31-DE6975913243}" name="Screening method" dataDxfId="44"/>
    <tableColumn id="8" xr3:uid="{9A53A35F-084C-44EE-BA40-37D344CE82C9}" name="Number of items" dataDxfId="43"/>
    <tableColumn id="9" xr3:uid="{571399E3-4044-4F53-AEF5-16E7ADCC708C}" name="Response format" dataDxfId="42"/>
    <tableColumn id="10" xr3:uid="{7A03A78A-BD36-471A-B81B-1E5A1314A65B}" name="Scaling response categories" dataDxfId="41"/>
    <tableColumn id="11" xr3:uid="{420E5E51-8E30-4710-A4A1-CE957776A6F9}" name="Score range" dataDxfId="40"/>
    <tableColumn id="14" xr3:uid="{5E3AE8DB-AEAF-4299-8028-D5410FA29E2E}" name="Severity thresholds/Risk threshold" dataDxfId="39"/>
    <tableColumn id="35" xr3:uid="{7906BE07-3AA6-4A20-9482-554FD5FCB8FE}" name=" Population, Study type" dataDxfId="38"/>
    <tableColumn id="30" xr3:uid="{F0FE659D-9DD6-4B64-B899-AC033ECFF685}" name="Number of studies and  patients (n)" dataDxfId="37"/>
    <tableColumn id="28" xr3:uid="{7099545A-CB9A-466E-94AA-1ADC75477C07}" name="Gold standard" dataDxfId="36"/>
    <tableColumn id="31" xr3:uid="{E352B918-8E8F-4513-A9F0-84C988F19562}" name="Cutoff" dataDxfId="35"/>
    <tableColumn id="29" xr3:uid="{8EB94F67-95CB-4AD5-9D31-7050A9ED740D}" name="Outcome measured" dataDxfId="34"/>
    <tableColumn id="15" xr3:uid="{094ED0F8-D930-4D39-BBA3-BF7756F4F661}" name="Sensitivity [95% CI] " dataDxfId="33"/>
    <tableColumn id="16" xr3:uid="{911C3832-12F1-4987-9091-B33881CF55F2}" name="Specificity [95% CI]" dataDxfId="32"/>
    <tableColumn id="17" xr3:uid="{A31A304F-D3EE-4066-9473-519EDFEDE98A}" name="Administration type" dataDxfId="31"/>
    <tableColumn id="18" xr3:uid="{AA4DFF74-D35F-4308-A5DE-2E9E7B43599C}" name="Time " dataDxfId="30"/>
    <tableColumn id="19" xr3:uid="{4D844F10-6065-4896-8686-C05DD42D14C6}" name="Costs, Rights of use" dataDxfId="29"/>
    <tableColumn id="20" xr3:uid="{794C8E06-D11A-4E40-ADB2-85002F69491C}" name="comments" dataDxfId="28"/>
    <tableColumn id="21" xr3:uid="{E067AC65-D2DD-4B35-9F87-1B074720CDAC}" name="References" dataDxfId="27"/>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88D4FE41-C568-4EAF-9B5F-3A02B2DA0526}" name="Tabelle5" displayName="Tabelle5" ref="A1:DC39" totalsRowShown="0">
  <autoFilter ref="A1:DC39" xr:uid="{88D4FE41-C568-4EAF-9B5F-3A02B2DA0526}"/>
  <tableColumns count="107">
    <tableColumn id="1" xr3:uid="{BB1E42AD-A591-4C9D-8FD5-789F6A7BA6D6}" name="Nr" dataDxfId="26"/>
    <tableColumn id="2" xr3:uid="{6D5DE133-0EA2-421A-A45C-D183DE7384A4}" name="Title" dataDxfId="25"/>
    <tableColumn id="3" xr3:uid="{B3487483-E093-4F93-81E3-31138B26BD48}" name="Author" dataDxfId="24"/>
    <tableColumn id="4" xr3:uid="{3B7AAFBB-6646-4E66-8755-4C4C0E53B087}" name="Year"/>
    <tableColumn id="5" xr3:uid="{1B30F560-5BCC-47FC-944C-24DF55327DFC}" name="Institution"/>
    <tableColumn id="6" xr3:uid="{CD865C81-0BF1-4378-B4D7-F6913B034C1C}" name="Evidence type"/>
    <tableColumn id="63" xr3:uid="{CF50346E-DDB7-44F0-8ED9-3B95AB8E8391}" name="PHQ (not stated which version)"/>
    <tableColumn id="121" xr3:uid="{8A2A9739-F5E8-4D7B-AA97-54B40D41E4FD}" name="PHQ-4"/>
    <tableColumn id="75" xr3:uid="{731F8BB3-C765-4206-AABF-1AEFF1480781}" name="PHQ-8"/>
    <tableColumn id="7" xr3:uid="{BFE85C67-D396-4A34-B3F8-408A42337B74}" name="PHQ-9"/>
    <tableColumn id="58" xr3:uid="{2442F20B-1894-4C45-A72F-A1027D1DC7DD}" name="PHQ-2"/>
    <tableColumn id="8" xr3:uid="{6C070514-E839-4063-9F34-2800FB271756}" name="PHQ-D"/>
    <tableColumn id="21" xr3:uid="{C5CAD086-B558-4427-988D-9335D76B20A8}" name="Two Questions anxiety" dataDxfId="23"/>
    <tableColumn id="9" xr3:uid="{33E0192F-67D7-4F73-8CB6-AC669BB53DB3}" name="Two Questions (not stated which version)" dataDxfId="22"/>
    <tableColumn id="16" xr3:uid="{956EA048-8D94-44E5-B308-530A0306FF47}" name="Whooley 2 or 3 questions" dataDxfId="21"/>
    <tableColumn id="100" xr3:uid="{F2A82087-DFFC-49F3-99BA-5FA791896132}" name="BAI" dataDxfId="20"/>
    <tableColumn id="10" xr3:uid="{C6D807CC-7DFF-434C-B934-158BA4334CBD}" name="BDI/BDI-II" dataDxfId="19"/>
    <tableColumn id="12" xr3:uid="{BDE552F1-2D7C-4755-BA41-34C28C1E57CB}" name="HADS" dataDxfId="18"/>
    <tableColumn id="13" xr3:uid="{D252DFFC-DC32-4B6F-8212-8F81C1A56327}" name="HADS-D" dataDxfId="17"/>
    <tableColumn id="14" xr3:uid="{CFAC1ACC-7BB7-4500-81AC-C8F54F2E8762}" name="DT/DT2" dataDxfId="16"/>
    <tableColumn id="15" xr3:uid="{325B6463-CF5E-4168-B937-8DB2211D82EE}" name="GDS  (not stated which version)" dataDxfId="15"/>
    <tableColumn id="62" xr3:uid="{BC9607EE-56F6-4E54-BBC2-1AC680177DDF}" name="GDS-15" dataDxfId="14"/>
    <tableColumn id="46" xr3:uid="{66028137-E072-448E-A242-91D08E5B8205}" name="GDS-30" dataDxfId="13"/>
    <tableColumn id="61" xr3:uid="{DCEDD6FC-6C25-4B2A-84F0-54AF04A1609A}" name="GAD scales (not stated which version)" dataDxfId="12"/>
    <tableColumn id="79" xr3:uid="{0DF8CC80-06D1-46CF-A8CF-6F711A186078}" name="GAD-2" dataDxfId="11"/>
    <tableColumn id="17" xr3:uid="{4DC66FA9-7016-4D1A-8012-C00FFA1D99A0}" name="GAD-7" dataDxfId="10"/>
    <tableColumn id="101" xr3:uid="{053E6BFB-3EFC-47AD-AA13-AED710F87A4D}" name="GAD-Q" dataDxfId="9"/>
    <tableColumn id="18" xr3:uid="{5BCA8866-29C2-43BF-8B8C-8A4F5D02F3DD}" name="FDD-DSM-IV"/>
    <tableColumn id="19" xr3:uid="{0E14798F-1FE3-44BA-9FD7-15D9982CAEB4}" name="CES-D (not stated which version)"/>
    <tableColumn id="42" xr3:uid="{FB4E22EE-00CE-4E09-AEB7-66CA8AC927A7}" name="CES-D-15"/>
    <tableColumn id="20" xr3:uid="{B17D42E7-645E-472B-B6C2-48B555EB1BBD}" name="CES-D-20"/>
    <tableColumn id="22" xr3:uid="{8462E4CA-CCDF-403B-A938-4EC5F91C5C71}" name="BRMS"/>
    <tableColumn id="23" xr3:uid="{0C9A1B92-A4B2-44FC-8A5F-915DB6BD3CAE}" name="MADRS"/>
    <tableColumn id="24" xr3:uid="{42754428-82D3-48DE-A98D-81676F925771}" name="SDS"/>
    <tableColumn id="25" xr3:uid="{94E824B4-9CAF-4C1C-88C6-C286C25C50D0}" name="IES-R" dataDxfId="8"/>
    <tableColumn id="27" xr3:uid="{50F2302F-F7C9-4BFF-B2BA-41DEC3865419}" name="QIDS-C"/>
    <tableColumn id="28" xr3:uid="{1FC68FB2-A7DD-4118-921B-B268808312C1}" name="AUDIT"/>
    <tableColumn id="29" xr3:uid="{D596BCCC-077A-4C26-9A6F-973003EFB7D0}" name="AUDIT-C"/>
    <tableColumn id="71" xr3:uid="{B482C84E-DF34-488C-AA00-602C9CA1A75C}" name="SADQ"/>
    <tableColumn id="70" xr3:uid="{955FDE14-40C6-40D6-99A5-295B2C0EFB0A}" name="LDQ"/>
    <tableColumn id="30" xr3:uid="{1CBF423C-A491-4BA6-9327-09A140DDF0EF}" name="FBK"/>
    <tableColumn id="31" xr3:uid="{41CBE0F5-B5E3-47A9-9826-68FCA968C5A7}" name="HAMD/HDRS"/>
    <tableColumn id="80" xr3:uid="{A34F3D6A-60AD-400F-8956-379A36AD66BE}" name="MAST" dataDxfId="7"/>
    <tableColumn id="32" xr3:uid="{7FBABA18-F888-4212-A61C-C284AA004D71}" name="DIA-S"/>
    <tableColumn id="64" xr3:uid="{AFA24382-C0C1-4DCE-958D-E71A3E59F282}" name="FBI"/>
    <tableColumn id="33" xr3:uid="{F79AA8A4-549B-4411-A44E-73E869154537}" name="Mini-SCL"/>
    <tableColumn id="34" xr3:uid="{712B599A-CEFA-4C16-B294-903B29D25A5C}" name="NPI"/>
    <tableColumn id="35" xr3:uid="{5CD68C7F-377B-4107-ADB0-F8AD83B77DA3}" name="FAB"/>
    <tableColumn id="36" xr3:uid="{381409A5-83CE-4FCB-997C-5125332347AB}" name="FrsBE"/>
    <tableColumn id="37" xr3:uid="{F4777D53-02A8-4D31-996D-B035B8E2B83E}" name="AES"/>
    <tableColumn id="38" xr3:uid="{DFE5E1B0-62F7-4820-8B56-04D1346BCAE9}" name="NOSGER"/>
    <tableColumn id="39" xr3:uid="{DAA07454-D372-4BD0-8145-0D28CCC4F137}" name="BSCL"/>
    <tableColumn id="40" xr3:uid="{C34BA174-DEA5-4236-A496-1148DB8CDE88}" name="Bewchwerdeliste nach Zerssen"/>
    <tableColumn id="41" xr3:uid="{EFBCE538-F71F-41BE-AB64-DF9860FFCB1B}" name="WHO-5-Questionnaire"/>
    <tableColumn id="43" xr3:uid="{2B04803E-05B0-4CB8-8757-65ED9FB49037}" name="ADS"/>
    <tableColumn id="44" xr3:uid="{BF690FD7-3552-4121-9B6C-245ADFD8AEFD}" name="HFS"/>
    <tableColumn id="45" xr3:uid="{5EFF81D2-1384-4155-867F-90B69238BE41}" name="FTZA"/>
    <tableColumn id="48" xr3:uid="{68499977-DFAF-4EE6-AAC1-A34D1F22FBD1}" name="GAS"/>
    <tableColumn id="11" xr3:uid="{9672D15F-98A2-4C67-B963-EB70BE1B8447}" name="DT" dataDxfId="6"/>
    <tableColumn id="49" xr3:uid="{785132C1-E8AE-45BB-931C-D4F496EEE419}" name="GAI"/>
    <tableColumn id="50" xr3:uid="{46107C1B-A79F-4736-AAF1-95D535275C8C}" name="FDCQ2"/>
    <tableColumn id="52" xr3:uid="{8B4BA8D3-655D-49AD-9112-6E029455D5AD}" name="HSI"/>
    <tableColumn id="54" xr3:uid="{62C6D160-C3F1-4ECD-A8B9-E3EE0BE5EAC5}" name="CDS"/>
    <tableColumn id="56" xr3:uid="{40C00A63-DB25-47A7-B72B-FA89E8B1D4C7}" name="NDSS"/>
    <tableColumn id="55" xr3:uid="{17682D8A-FB34-42AD-99CE-DA3FA706BEE0}" name="SUTS"/>
    <tableColumn id="53" xr3:uid="{D61B245C-5C2D-4ACD-B6AA-DDB04C512FD4}" name="QSU"/>
    <tableColumn id="51" xr3:uid="{6F49B522-7D70-474B-AAAB-2A3EC045C2ED}" name="CSDD"/>
    <tableColumn id="69" xr3:uid="{844B8F98-BA4A-4813-8EA6-746E38A8F323}" name="PAID (verschiedene Formen)"/>
    <tableColumn id="68" xr3:uid="{6F1BD123-C804-4EE0-AAE1-1FE56C794A6E}" name="DDS"/>
    <tableColumn id="66" xr3:uid="{303C9B9A-41E0-4490-AF67-CAE1295242F5}" name="NIDA Quick Screen"/>
    <tableColumn id="26" xr3:uid="{5D1100D5-82E8-411E-8583-ACCD1D1CAD07}" name="ASSIST"/>
    <tableColumn id="99" xr3:uid="{86F7382F-2824-4770-9223-82E48F4FF670}" name="ASSIST-2"/>
    <tableColumn id="59" xr3:uid="{C6C7B622-0A4C-4711-BA2D-9EBA764B5B85}" name="TAPS"/>
    <tableColumn id="72" xr3:uid="{7ACBF791-8C4B-454A-84C3-145557EC3FC3}" name="SASQ"/>
    <tableColumn id="73" xr3:uid="{92F83491-D523-47A7-85BC-A795181432A2}" name="CAGE"/>
    <tableColumn id="77" xr3:uid="{1F750CD8-3528-4E7B-BED1-F6C636F663E3}" name="PSI-FS"/>
    <tableColumn id="78" xr3:uid="{6ACC3AC3-67BA-423A-921E-65AD8027F3DC}" name="GHQ-12"/>
    <tableColumn id="65" xr3:uid="{17EB9D86-C4BB-42C7-BF28-4C3DA94A5081}" name="SF"/>
    <tableColumn id="82" xr3:uid="{82EEC6F9-BA0C-4DD6-87A6-A18EC7C5B413}" name="PCL-C"/>
    <tableColumn id="89" xr3:uid="{16163CAC-A911-42D0-9BEC-0C9785923289}" name="PDUQp"/>
    <tableColumn id="88" xr3:uid="{C20ADBD9-1192-4F9B-B150-99C436DF845E}" name="TICS"/>
    <tableColumn id="90" xr3:uid="{10F98F7F-AB67-435B-A65D-BC87270D6306}" name="Single-item alcohol HED"/>
    <tableColumn id="87" xr3:uid="{6143B72D-00A9-469A-9B84-F2457219ACD6}" name="PSQ"/>
    <tableColumn id="47" xr3:uid="{318D23D9-AEC9-4006-9225-403707CFFD91}" name="DAST" dataDxfId="5"/>
    <tableColumn id="92" xr3:uid="{094CF885-8A89-459B-A990-B1293581B9E7}" name="DAST-28"/>
    <tableColumn id="95" xr3:uid="{6998476F-AA4F-446F-86D1-D09A90BD5649}" name="DAST-2"/>
    <tableColumn id="94" xr3:uid="{1F4CF662-098B-4180-B726-1A19BBD25CE6}" name="DAST-10"/>
    <tableColumn id="91" xr3:uid="{4C118E90-5A96-4B9B-A8CE-39959A143745}" name="SUBS"/>
    <tableColumn id="86" xr3:uid="{BB3DC1A2-4510-4190-8DD8-83A8897C0CD9}" name="SoDU"/>
    <tableColumn id="97" xr3:uid="{08425DC6-20AA-4AB7-8222-D45673DB5C79}" name="4P's Plus"/>
    <tableColumn id="98" xr3:uid="{DD6BCCDF-CDB0-4A1F-BA1B-A19F235B294E}" name="WIDUS"/>
    <tableColumn id="96" xr3:uid="{7E8B90A8-1E9E-4108-80CA-3D8CD0A5A04C}" name="Pro"/>
    <tableColumn id="102" xr3:uid="{1F2F8F98-1DDB-4F31-A2C6-70719284CDB4}" name="PSWQ"/>
    <tableColumn id="103" xr3:uid="{E44723FC-2124-46D3-993E-47CF47290A0F}" name="STAI"/>
    <tableColumn id="107" xr3:uid="{7E97673E-2E49-4774-A7BD-0EF030267C0D}" name="BSI-18"/>
    <tableColumn id="108" xr3:uid="{D1F80882-BA6F-4D5A-8A92-E13D0543BC2B}" name="DUKE-AD"/>
    <tableColumn id="109" xr3:uid="{2DBE1539-6AB3-42AD-8AAD-15E616DE8C35}" name="FEAR"/>
    <tableColumn id="111" xr3:uid="{BF69955E-C546-494F-8202-6CCD341429EB}" name="GAS-GAD"/>
    <tableColumn id="112" xr3:uid="{F9111A50-ACD7-428D-A686-DBC08DBE1971}" name="K10"/>
    <tableColumn id="113" xr3:uid="{49AFC6CD-4814-4B98-A32D-68A1D79E3EC6}" name="PDI-4"/>
    <tableColumn id="114" xr3:uid="{C84E58ED-3A9B-4049-8B84-C6374C2B8C91}" name="WSQ"/>
    <tableColumn id="115" xr3:uid="{E901507A-C0BE-42C9-9ACB-3A3412EA1E4E}" name="WB-DAT"/>
    <tableColumn id="116" xr3:uid="{12B08F80-BCF8-4DF8-BFCD-28350AC783E9}" name="Anxiety Disorders-13"/>
    <tableColumn id="117" xr3:uid="{5DD67BA2-1409-45E0-B3D2-494E8A85678F}" name="Anxiety Disorder scale"/>
    <tableColumn id="118" xr3:uid="{42EE85C7-C3C6-4200-BB4E-B37F63609525}" name="Matthey Generic Mood Questtionaire"/>
    <tableColumn id="123" xr3:uid="{64E41AB0-B8DB-4775-BE3F-7996A070E18B}" name="PRIME-MD"/>
    <tableColumn id="124" xr3:uid="{E46683FB-5AAD-4269-AF6C-D5846AA304E5}" name="GPSS"/>
  </tableColumns>
  <tableStyleInfo name="TableStyleLight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threadedComments/threadedComment1.xml><?xml version="1.0" encoding="utf-8"?>
<ThreadedComments xmlns="http://schemas.microsoft.com/office/spreadsheetml/2018/threadedcomments" xmlns:x="http://schemas.openxmlformats.org/spreadsheetml/2006/main">
  <threadedComment ref="R2" dT="2024-07-31T10:49:08.35" personId="{F97F8ADA-9F28-43EE-AB2D-6163D69C6136}" id="{52872A0C-F6B1-4A1D-9FEF-72FACA8EEA7D}" done="1">
    <text xml:space="preserve">In der Summary of evidence table sind die Zahlen leicht unterschiedlich…? Würde die übernehmen, weil bei den Outcomes dann auch die genannt werden
</text>
  </threadedComment>
</ThreadedComments>
</file>

<file path=xl/threadedComments/threadedComment2.xml><?xml version="1.0" encoding="utf-8"?>
<ThreadedComments xmlns="http://schemas.microsoft.com/office/spreadsheetml/2018/threadedcomments" xmlns:x="http://schemas.openxmlformats.org/spreadsheetml/2006/main">
  <threadedComment ref="AK5" dT="2024-08-22T07:24:48.80" personId="{90404D1A-4AD9-4EEB-A114-A8652C6FE88C}" id="{22E33FAF-F593-4EB2-8CA7-2355E42B99EC}">
    <text>For risky alcohol use, harmful use of alcohol and alcohol dependence
Degree of recommendation: A, LoE: 1a</text>
  </threadedComment>
  <threadedComment ref="AL5" dT="2024-08-22T07:26:42.94" personId="{90404D1A-4AD9-4EEB-A114-A8652C6FE88C}" id="{6D6A7761-58EF-45DB-8589-7F057A481AEA}">
    <text xml:space="preserve">The short form AUCIT-C should be used to screen for risky alcohol consumption, harmful alcohol use or alcohol dependence if the AUDIT is too time-consuming
Empfehlungsgrad: KKP, LoE: - </text>
  </threadedComment>
  <threadedComment ref="BE6" dT="2024-08-22T07:38:02.96" personId="{90404D1A-4AD9-4EEB-A114-A8652C6FE88C}" id="{FC7A87ED-C249-4AF1-89FC-D45CF378A707}">
    <text>Cigarette addiction
Degree of recommendation: A, LoE: Ib</text>
  </threadedComment>
  <threadedComment ref="J8" dT="2024-08-22T07:46:33.85" personId="{90404D1A-4AD9-4EEB-A114-A8652C6FE88C}" id="{DFA4ADFC-230F-4FB0-B51C-A4D56B5444C6}">
    <text xml:space="preserve">Mental Stress:
Degree of recommendation: A, LoE: 1b
</text>
  </threadedComment>
  <threadedComment ref="R8" dT="2024-08-22T07:47:02.69" personId="{90404D1A-4AD9-4EEB-A114-A8652C6FE88C}" id="{19CBCE3A-A124-42CD-A0F6-39DB1F914626}">
    <text>Mental stress
Degree of recommendation: A, LoE: 1b</text>
  </threadedComment>
  <threadedComment ref="Z8" dT="2024-08-22T07:52:36.27" personId="{90404D1A-4AD9-4EEB-A114-A8652C6FE88C}" id="{8220C885-4877-4928-BF23-7970BB466A3B}">
    <text>Psychosocial stress
Degree of recommendation: A, LoE: 1b</text>
  </threadedComment>
  <threadedComment ref="AO8" dT="2024-08-22T07:51:58.19" personId="{90404D1A-4AD9-4EEB-A114-A8652C6FE88C}" id="{2B900729-8124-4375-870F-760715CBCF53}">
    <text>Psychosocial stress
Degree of recommendation: A, LoE: 1b</text>
  </threadedComment>
  <threadedComment ref="BG8" dT="2024-08-22T07:50:50.13" personId="{90404D1A-4AD9-4EEB-A114-A8652C6FE88C}" id="{DB43A4CF-C65A-4B02-A45E-1181C26E5C64}">
    <text>Mental stress
Degree of recommendation: A, LoE: 1b</text>
  </threadedComment>
  <threadedComment ref="O11" dT="2024-08-22T08:03:45.44" personId="{90404D1A-4AD9-4EEB-A114-A8652C6FE88C}" id="{54BFE10E-45E9-451C-BFA3-0F065BF6ECB9}">
    <text>Recommended to detect Depression</text>
  </threadedComment>
  <threadedComment ref="O12" dT="2024-08-22T08:03:58.90" personId="{90404D1A-4AD9-4EEB-A114-A8652C6FE88C}" id="{1E3483C0-0C45-4BD5-9F53-701E4D9A18B5}">
    <text>Recommended to detect Depression</text>
  </threadedComment>
  <threadedComment ref="AK13" dT="2024-08-22T08:06:19.81" personId="{90404D1A-4AD9-4EEB-A114-A8652C6FE88C}" id="{5CD94697-32A6-4F51-A873-A8C070BF7662}">
    <text>Recommandation to use AUDIT for identification and as a routine outcome measure for alcohol misuse</text>
  </threadedComment>
  <threadedComment ref="AM13" dT="2024-08-22T08:08:25.35" personId="{90404D1A-4AD9-4EEB-A114-A8652C6FE88C}" id="{B0D5C12E-89A2-4BE0-923C-37A965FB94BD}">
    <text>Recommandation to use for detection of severity of dependence</text>
  </threadedComment>
  <threadedComment ref="AN13" dT="2024-08-22T08:08:31.90" personId="{90404D1A-4AD9-4EEB-A114-A8652C6FE88C}" id="{4917C08D-E263-4E5A-A2C6-DDF19FC5DEB2}">
    <text>Recommandation to use for detection of severity of dependence</text>
  </threadedComment>
  <threadedComment ref="AL16" dT="2024-08-22T08:19:34.08" personId="{90404D1A-4AD9-4EEB-A114-A8652C6FE88C}" id="{B8729DD5-6E22-40BD-8EDF-D54A9EAA80DD}">
    <text>If 1 occasion or more as answer in the SASQ, AUDIT-C is recommended</text>
  </threadedComment>
  <threadedComment ref="BV16" dT="2024-08-22T08:18:39.51" personId="{90404D1A-4AD9-4EEB-A114-A8652C6FE88C}" id="{5B428855-615B-49A3-AD92-D9EEB8D1A0F0}">
    <text>Recommandation to screen for alcohol use</text>
  </threadedComment>
  <threadedComment ref="J22" dT="2024-08-22T08:53:31.22" personId="{90404D1A-4AD9-4EEB-A114-A8652C6FE88C}" id="{1E140E57-C192-4AC6-B18E-A024C347F2DB}">
    <text>Recommendations: use PHQ-2 first then PHQ-9
LoE: 2</text>
  </threadedComment>
  <threadedComment ref="K22" dT="2024-08-22T08:52:59.28" personId="{90404D1A-4AD9-4EEB-A114-A8652C6FE88C}" id="{865044C7-7B7C-469E-A6FD-EC1D92DBECD5}">
    <text>Recommendation PHQ-2 for depression screening followed by the PHQ-9
LoE:2</text>
  </threadedComment>
  <threadedComment ref="AK23" dT="2024-08-22T09:04:15.42" personId="{90404D1A-4AD9-4EEB-A114-A8652C6FE88C}" id="{2BAE29BE-5506-497B-872F-31F9F1DD7E32}">
    <text>Recommentation: Audit is the most effective screening tool available and is recommended for use in primare care and hospital population.
Grade: A</text>
  </threadedComment>
  <threadedComment ref="AL23" dT="2024-08-22T09:05:10.18" personId="{90404D1A-4AD9-4EEB-A114-A8652C6FE88C}" id="{DCFDF9B8-D7F2-44DD-B094-AC5F41F07511}">
    <text>Recommendation: For screening in the general community the AUDIT-C is an alternative and can be used as a first-phase screening tool.</text>
  </threadedComment>
  <threadedComment ref="N24" dT="2024-08-22T10:04:54.74" personId="{90404D1A-4AD9-4EEB-A114-A8652C6FE88C}" id="{CEE0F32F-C4D7-4409-8789-8B4E6E1D3550}">
    <text>Two screening questions have proven to be meaningful and practicable in systematic studies, but studies on their use in medical dialogue and for the German formulation are still pending. 
LoE: 1b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_rels/sheet11.xml.rels><?xml version="1.0" encoding="UTF-8" standalone="yes"?>
<Relationships xmlns="http://schemas.openxmlformats.org/package/2006/relationships"><Relationship Id="rId1" Type="http://schemas.openxmlformats.org/officeDocument/2006/relationships/pivotTable" Target="../pivotTables/pivotTable3.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microsoft.com/office/2017/10/relationships/threadedComment" Target="../threadedComments/threadedComment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table" Target="../tables/table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table" Target="../tables/table2.xml"/><Relationship Id="rId1" Type="http://schemas.openxmlformats.org/officeDocument/2006/relationships/vmlDrawing" Target="../drawings/vmlDrawing2.vml"/><Relationship Id="rId4" Type="http://schemas.microsoft.com/office/2017/10/relationships/threadedComment" Target="../threadedComments/threadedComment2.xml"/></Relationships>
</file>

<file path=xl/worksheets/_rels/sheet6.xml.rels><?xml version="1.0" encoding="UTF-8" standalone="yes"?>
<Relationships xmlns="http://schemas.openxmlformats.org/package/2006/relationships"><Relationship Id="rId1" Type="http://schemas.openxmlformats.org/officeDocument/2006/relationships/hyperlink" Target="https://www.hogrefe.com/at/shop/fragebogen-zur-depressionsdiagnostik-nach-dsm-iv.html" TargetMode="External"/></Relationships>
</file>

<file path=xl/worksheets/_rels/sheet9.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D1461-4CCF-447F-880B-37C0E11BA5ED}">
  <sheetPr>
    <pageSetUpPr fitToPage="1"/>
  </sheetPr>
  <dimension ref="A1:T40"/>
  <sheetViews>
    <sheetView zoomScale="85" zoomScaleNormal="85" workbookViewId="0">
      <selection activeCell="L2" sqref="L2"/>
    </sheetView>
  </sheetViews>
  <sheetFormatPr defaultColWidth="11.42578125" defaultRowHeight="15"/>
  <cols>
    <col min="1" max="1" width="3" bestFit="1" customWidth="1"/>
    <col min="2" max="2" width="64" style="4" customWidth="1"/>
    <col min="3" max="3" width="11.42578125" customWidth="1"/>
    <col min="5" max="5" width="7.140625" bestFit="1" customWidth="1"/>
    <col min="6" max="6" width="15.42578125" customWidth="1"/>
    <col min="7" max="7" width="15.7109375" bestFit="1" customWidth="1"/>
    <col min="8" max="8" width="16.5703125" bestFit="1" customWidth="1"/>
    <col min="9" max="9" width="10.7109375" customWidth="1"/>
    <col min="10" max="10" width="11.5703125" bestFit="1" customWidth="1"/>
    <col min="11" max="11" width="22.140625" customWidth="1"/>
    <col min="12" max="12" width="38.42578125" customWidth="1"/>
    <col min="13" max="13" width="33.7109375" customWidth="1"/>
  </cols>
  <sheetData>
    <row r="1" spans="1:20">
      <c r="A1" s="15" t="s">
        <v>0</v>
      </c>
      <c r="B1" s="1" t="s">
        <v>1</v>
      </c>
      <c r="C1" s="5" t="s">
        <v>2</v>
      </c>
      <c r="D1" s="5" t="s">
        <v>3</v>
      </c>
      <c r="E1" s="5" t="s">
        <v>4</v>
      </c>
      <c r="F1" s="5" t="s">
        <v>5</v>
      </c>
      <c r="G1" s="5" t="s">
        <v>6</v>
      </c>
      <c r="H1" s="5" t="s">
        <v>7</v>
      </c>
      <c r="I1" s="5" t="s">
        <v>8</v>
      </c>
      <c r="J1" s="5" t="s">
        <v>9</v>
      </c>
      <c r="K1" s="5" t="s">
        <v>10</v>
      </c>
      <c r="L1" s="43" t="s">
        <v>11</v>
      </c>
      <c r="M1" s="43" t="s">
        <v>12</v>
      </c>
      <c r="N1" s="5" t="s">
        <v>13</v>
      </c>
      <c r="O1" s="5" t="s">
        <v>14</v>
      </c>
      <c r="P1" s="5" t="s">
        <v>15</v>
      </c>
      <c r="Q1" s="5" t="s">
        <v>16</v>
      </c>
      <c r="R1" s="5" t="s">
        <v>17</v>
      </c>
      <c r="S1" s="5" t="s">
        <v>18</v>
      </c>
      <c r="T1" s="5" t="s">
        <v>19</v>
      </c>
    </row>
    <row r="2" spans="1:20" ht="30">
      <c r="A2" s="2">
        <v>7</v>
      </c>
      <c r="B2" s="2" t="s">
        <v>20</v>
      </c>
      <c r="C2" s="3" t="s">
        <v>21</v>
      </c>
      <c r="D2" s="2">
        <v>2020</v>
      </c>
      <c r="E2" s="2" t="s">
        <v>22</v>
      </c>
      <c r="F2" s="2" t="s">
        <v>23</v>
      </c>
      <c r="G2" s="2" t="s">
        <v>24</v>
      </c>
      <c r="H2" s="2" t="s">
        <v>25</v>
      </c>
      <c r="I2" s="2" t="s">
        <v>26</v>
      </c>
      <c r="J2" s="2" t="s">
        <v>27</v>
      </c>
      <c r="K2" s="2" t="s">
        <v>28</v>
      </c>
      <c r="L2" s="2" t="s">
        <v>16</v>
      </c>
      <c r="M2" s="3"/>
      <c r="N2">
        <f t="shared" ref="N2:N40" si="0">IF(COUNTIF($K2,"*depression*"),1,0)</f>
        <v>0</v>
      </c>
      <c r="O2">
        <f t="shared" ref="O2:O40" si="1">IF(COUNTIF($K2,"*anxiety*"),1,0)</f>
        <v>0</v>
      </c>
      <c r="P2">
        <f t="shared" ref="P2:P40" si="2">IF(COUNTIF($K2,"*substance*"),1,0)</f>
        <v>1</v>
      </c>
      <c r="Q2">
        <f t="shared" ref="Q2:Q40" si="3">IF(COUNTIF($K2,"*alcohol*"),1,0)</f>
        <v>1</v>
      </c>
      <c r="R2">
        <f t="shared" ref="R2:R40" si="4">IF(COUNTIF($K2,"*smoking*"),1,0)</f>
        <v>0</v>
      </c>
      <c r="S2">
        <f t="shared" ref="S2:S40" si="5">IF(COUNTIF($K2,"*medication*"),1,0)</f>
        <v>0</v>
      </c>
      <c r="T2">
        <f>IF(COUNTIF($K2,"*drug*"),1,0)</f>
        <v>0</v>
      </c>
    </row>
    <row r="3" spans="1:20">
      <c r="A3" s="2">
        <v>2</v>
      </c>
      <c r="B3" s="2" t="s">
        <v>29</v>
      </c>
      <c r="C3" s="3" t="s">
        <v>30</v>
      </c>
      <c r="D3" s="2">
        <v>2018</v>
      </c>
      <c r="E3" s="2" t="s">
        <v>31</v>
      </c>
      <c r="F3" s="2" t="s">
        <v>30</v>
      </c>
      <c r="G3" s="2" t="s">
        <v>24</v>
      </c>
      <c r="H3" s="2" t="s">
        <v>32</v>
      </c>
      <c r="I3" s="2" t="s">
        <v>26</v>
      </c>
      <c r="J3" s="2" t="s">
        <v>27</v>
      </c>
      <c r="K3" s="2" t="s">
        <v>13</v>
      </c>
      <c r="L3" s="2" t="s">
        <v>33</v>
      </c>
      <c r="M3" s="3"/>
      <c r="N3">
        <f t="shared" si="0"/>
        <v>1</v>
      </c>
      <c r="O3">
        <f t="shared" si="1"/>
        <v>0</v>
      </c>
      <c r="P3">
        <f t="shared" si="2"/>
        <v>0</v>
      </c>
      <c r="Q3">
        <f t="shared" si="3"/>
        <v>0</v>
      </c>
      <c r="R3">
        <f t="shared" si="4"/>
        <v>0</v>
      </c>
      <c r="S3">
        <f t="shared" si="5"/>
        <v>0</v>
      </c>
      <c r="T3">
        <f t="shared" ref="T3:T40" si="6">IF(COUNTIF($K3,"*drug*"),1,0)</f>
        <v>0</v>
      </c>
    </row>
    <row r="4" spans="1:20" ht="30">
      <c r="A4" s="2">
        <v>8</v>
      </c>
      <c r="B4" s="2" t="s">
        <v>34</v>
      </c>
      <c r="C4" s="3" t="s">
        <v>35</v>
      </c>
      <c r="D4" s="2">
        <v>2021</v>
      </c>
      <c r="E4" s="2" t="s">
        <v>22</v>
      </c>
      <c r="F4" s="2" t="s">
        <v>23</v>
      </c>
      <c r="G4" s="2" t="s">
        <v>24</v>
      </c>
      <c r="H4" s="2" t="s">
        <v>25</v>
      </c>
      <c r="I4" s="2" t="s">
        <v>26</v>
      </c>
      <c r="J4" s="2" t="s">
        <v>27</v>
      </c>
      <c r="K4" s="2" t="s">
        <v>36</v>
      </c>
      <c r="L4" s="2" t="s">
        <v>17</v>
      </c>
      <c r="M4" s="3"/>
      <c r="N4">
        <f t="shared" si="0"/>
        <v>0</v>
      </c>
      <c r="O4">
        <f t="shared" si="1"/>
        <v>0</v>
      </c>
      <c r="P4">
        <f t="shared" si="2"/>
        <v>1</v>
      </c>
      <c r="Q4">
        <f t="shared" si="3"/>
        <v>0</v>
      </c>
      <c r="R4">
        <f t="shared" si="4"/>
        <v>1</v>
      </c>
      <c r="S4">
        <f t="shared" si="5"/>
        <v>0</v>
      </c>
      <c r="T4">
        <f t="shared" si="6"/>
        <v>0</v>
      </c>
    </row>
    <row r="5" spans="1:20" ht="30">
      <c r="A5" s="2">
        <v>13</v>
      </c>
      <c r="B5" s="2" t="s">
        <v>37</v>
      </c>
      <c r="C5" s="3" t="s">
        <v>38</v>
      </c>
      <c r="D5" s="2">
        <v>2023</v>
      </c>
      <c r="E5" s="2" t="s">
        <v>22</v>
      </c>
      <c r="F5" s="2" t="s">
        <v>23</v>
      </c>
      <c r="G5" s="2" t="s">
        <v>24</v>
      </c>
      <c r="H5" s="2" t="s">
        <v>25</v>
      </c>
      <c r="I5" s="2" t="s">
        <v>39</v>
      </c>
      <c r="J5" s="2" t="s">
        <v>40</v>
      </c>
      <c r="K5" s="2" t="s">
        <v>41</v>
      </c>
      <c r="L5" s="2" t="s">
        <v>42</v>
      </c>
      <c r="M5" s="3" t="s">
        <v>43</v>
      </c>
      <c r="N5">
        <f t="shared" si="0"/>
        <v>1</v>
      </c>
      <c r="O5">
        <f t="shared" si="1"/>
        <v>1</v>
      </c>
      <c r="P5">
        <f t="shared" si="2"/>
        <v>0</v>
      </c>
      <c r="Q5">
        <f t="shared" si="3"/>
        <v>0</v>
      </c>
      <c r="R5">
        <f t="shared" si="4"/>
        <v>0</v>
      </c>
      <c r="S5">
        <f t="shared" si="5"/>
        <v>0</v>
      </c>
      <c r="T5">
        <f t="shared" si="6"/>
        <v>0</v>
      </c>
    </row>
    <row r="6" spans="1:20" ht="45">
      <c r="A6" s="2">
        <v>3</v>
      </c>
      <c r="B6" s="2" t="s">
        <v>44</v>
      </c>
      <c r="C6" s="3" t="s">
        <v>45</v>
      </c>
      <c r="D6" s="2">
        <v>2022</v>
      </c>
      <c r="E6" s="2" t="s">
        <v>22</v>
      </c>
      <c r="F6" s="2" t="s">
        <v>23</v>
      </c>
      <c r="G6" s="2" t="s">
        <v>24</v>
      </c>
      <c r="H6" s="2" t="s">
        <v>25</v>
      </c>
      <c r="I6" s="2" t="s">
        <v>39</v>
      </c>
      <c r="J6" s="2" t="s">
        <v>40</v>
      </c>
      <c r="K6" s="2" t="s">
        <v>41</v>
      </c>
      <c r="L6" s="2" t="s">
        <v>46</v>
      </c>
      <c r="M6" s="3" t="s">
        <v>47</v>
      </c>
      <c r="N6">
        <f t="shared" si="0"/>
        <v>1</v>
      </c>
      <c r="O6">
        <f t="shared" si="1"/>
        <v>1</v>
      </c>
      <c r="P6">
        <f t="shared" si="2"/>
        <v>0</v>
      </c>
      <c r="Q6">
        <f t="shared" si="3"/>
        <v>0</v>
      </c>
      <c r="R6">
        <f t="shared" si="4"/>
        <v>0</v>
      </c>
      <c r="S6">
        <f t="shared" si="5"/>
        <v>0</v>
      </c>
      <c r="T6">
        <f t="shared" si="6"/>
        <v>0</v>
      </c>
    </row>
    <row r="7" spans="1:20">
      <c r="A7" s="2">
        <v>1</v>
      </c>
      <c r="B7" s="2" t="s">
        <v>48</v>
      </c>
      <c r="C7" s="3" t="s">
        <v>45</v>
      </c>
      <c r="D7" s="2">
        <v>2022</v>
      </c>
      <c r="E7" s="2" t="s">
        <v>22</v>
      </c>
      <c r="F7" s="2" t="s">
        <v>23</v>
      </c>
      <c r="G7" s="2" t="s">
        <v>24</v>
      </c>
      <c r="H7" s="2" t="s">
        <v>25</v>
      </c>
      <c r="I7" s="2" t="s">
        <v>26</v>
      </c>
      <c r="J7" s="2" t="s">
        <v>27</v>
      </c>
      <c r="K7" s="2" t="s">
        <v>13</v>
      </c>
      <c r="L7" s="2" t="s">
        <v>49</v>
      </c>
      <c r="M7" s="3"/>
      <c r="N7">
        <f t="shared" si="0"/>
        <v>1</v>
      </c>
      <c r="O7">
        <f t="shared" si="1"/>
        <v>0</v>
      </c>
      <c r="P7">
        <f t="shared" si="2"/>
        <v>0</v>
      </c>
      <c r="Q7">
        <f t="shared" si="3"/>
        <v>0</v>
      </c>
      <c r="R7">
        <f t="shared" si="4"/>
        <v>0</v>
      </c>
      <c r="S7">
        <f t="shared" si="5"/>
        <v>0</v>
      </c>
      <c r="T7">
        <f t="shared" si="6"/>
        <v>0</v>
      </c>
    </row>
    <row r="8" spans="1:20">
      <c r="A8" s="2">
        <v>4</v>
      </c>
      <c r="B8" s="2" t="s">
        <v>50</v>
      </c>
      <c r="C8" s="3" t="s">
        <v>45</v>
      </c>
      <c r="D8" s="2">
        <v>2023</v>
      </c>
      <c r="E8" s="2" t="s">
        <v>22</v>
      </c>
      <c r="F8" s="2" t="s">
        <v>23</v>
      </c>
      <c r="G8" s="2" t="s">
        <v>24</v>
      </c>
      <c r="H8" s="2" t="s">
        <v>25</v>
      </c>
      <c r="I8" s="2" t="s">
        <v>39</v>
      </c>
      <c r="J8" s="2" t="s">
        <v>40</v>
      </c>
      <c r="K8" s="2" t="s">
        <v>41</v>
      </c>
      <c r="L8" s="2" t="s">
        <v>51</v>
      </c>
      <c r="M8" s="3" t="s">
        <v>52</v>
      </c>
      <c r="N8">
        <f t="shared" si="0"/>
        <v>1</v>
      </c>
      <c r="O8">
        <f t="shared" si="1"/>
        <v>1</v>
      </c>
      <c r="P8">
        <f t="shared" si="2"/>
        <v>0</v>
      </c>
      <c r="Q8">
        <f t="shared" si="3"/>
        <v>0</v>
      </c>
      <c r="R8">
        <f t="shared" si="4"/>
        <v>0</v>
      </c>
      <c r="S8">
        <f t="shared" si="5"/>
        <v>0</v>
      </c>
      <c r="T8">
        <f t="shared" si="6"/>
        <v>0</v>
      </c>
    </row>
    <row r="9" spans="1:20" ht="90">
      <c r="A9" s="2">
        <v>56</v>
      </c>
      <c r="B9" s="2" t="s">
        <v>53</v>
      </c>
      <c r="C9" s="2" t="s">
        <v>54</v>
      </c>
      <c r="D9" s="2">
        <v>2019</v>
      </c>
      <c r="E9" t="s">
        <v>55</v>
      </c>
      <c r="F9" t="s">
        <v>56</v>
      </c>
      <c r="G9" t="s">
        <v>57</v>
      </c>
      <c r="H9" t="s">
        <v>25</v>
      </c>
      <c r="I9" s="2" t="s">
        <v>26</v>
      </c>
      <c r="J9" s="2" t="s">
        <v>27</v>
      </c>
      <c r="K9" s="2" t="s">
        <v>28</v>
      </c>
      <c r="L9" t="s">
        <v>16</v>
      </c>
      <c r="N9">
        <f t="shared" si="0"/>
        <v>0</v>
      </c>
      <c r="O9">
        <f t="shared" si="1"/>
        <v>0</v>
      </c>
      <c r="P9">
        <f t="shared" si="2"/>
        <v>1</v>
      </c>
      <c r="Q9">
        <f t="shared" si="3"/>
        <v>1</v>
      </c>
      <c r="R9">
        <f t="shared" si="4"/>
        <v>0</v>
      </c>
      <c r="S9">
        <f t="shared" si="5"/>
        <v>0</v>
      </c>
      <c r="T9">
        <f t="shared" si="6"/>
        <v>0</v>
      </c>
    </row>
    <row r="10" spans="1:20" ht="30">
      <c r="A10" s="2">
        <v>15</v>
      </c>
      <c r="B10" s="2" t="s">
        <v>58</v>
      </c>
      <c r="C10" s="3" t="s">
        <v>59</v>
      </c>
      <c r="D10" s="2">
        <v>2023</v>
      </c>
      <c r="E10" s="2" t="s">
        <v>22</v>
      </c>
      <c r="F10" s="2" t="s">
        <v>23</v>
      </c>
      <c r="G10" s="2" t="s">
        <v>24</v>
      </c>
      <c r="H10" s="2" t="s">
        <v>25</v>
      </c>
      <c r="I10" s="2" t="s">
        <v>39</v>
      </c>
      <c r="J10" s="2" t="s">
        <v>40</v>
      </c>
      <c r="K10" s="2" t="s">
        <v>41</v>
      </c>
      <c r="L10" s="2" t="s">
        <v>60</v>
      </c>
      <c r="M10" s="3" t="s">
        <v>61</v>
      </c>
      <c r="N10">
        <f t="shared" si="0"/>
        <v>1</v>
      </c>
      <c r="O10">
        <f t="shared" si="1"/>
        <v>1</v>
      </c>
      <c r="P10">
        <f t="shared" si="2"/>
        <v>0</v>
      </c>
      <c r="Q10">
        <f t="shared" si="3"/>
        <v>0</v>
      </c>
      <c r="R10">
        <f t="shared" si="4"/>
        <v>0</v>
      </c>
      <c r="S10">
        <f t="shared" si="5"/>
        <v>0</v>
      </c>
      <c r="T10">
        <f t="shared" si="6"/>
        <v>0</v>
      </c>
    </row>
    <row r="11" spans="1:20">
      <c r="A11" s="2">
        <v>12</v>
      </c>
      <c r="B11" s="2" t="s">
        <v>62</v>
      </c>
      <c r="C11" s="3" t="s">
        <v>63</v>
      </c>
      <c r="D11" s="2">
        <v>2022</v>
      </c>
      <c r="E11" s="2" t="s">
        <v>22</v>
      </c>
      <c r="F11" s="2" t="s">
        <v>23</v>
      </c>
      <c r="G11" s="2" t="s">
        <v>24</v>
      </c>
      <c r="H11" s="2" t="s">
        <v>25</v>
      </c>
      <c r="I11" s="2" t="s">
        <v>39</v>
      </c>
      <c r="J11" s="2" t="s">
        <v>40</v>
      </c>
      <c r="K11" s="2" t="s">
        <v>41</v>
      </c>
      <c r="L11" s="2" t="s">
        <v>64</v>
      </c>
      <c r="M11" s="3" t="s">
        <v>65</v>
      </c>
      <c r="N11">
        <f t="shared" si="0"/>
        <v>1</v>
      </c>
      <c r="O11">
        <f t="shared" si="1"/>
        <v>1</v>
      </c>
      <c r="P11">
        <f t="shared" si="2"/>
        <v>0</v>
      </c>
      <c r="Q11">
        <f t="shared" si="3"/>
        <v>0</v>
      </c>
      <c r="R11">
        <f t="shared" si="4"/>
        <v>0</v>
      </c>
      <c r="S11">
        <f t="shared" si="5"/>
        <v>0</v>
      </c>
      <c r="T11">
        <f t="shared" si="6"/>
        <v>0</v>
      </c>
    </row>
    <row r="12" spans="1:20" ht="30">
      <c r="A12" s="2">
        <v>6</v>
      </c>
      <c r="B12" s="2" t="s">
        <v>66</v>
      </c>
      <c r="C12" s="3" t="s">
        <v>63</v>
      </c>
      <c r="D12" s="2">
        <v>2023</v>
      </c>
      <c r="E12" s="2" t="s">
        <v>22</v>
      </c>
      <c r="F12" s="2" t="s">
        <v>23</v>
      </c>
      <c r="G12" s="2" t="s">
        <v>24</v>
      </c>
      <c r="H12" s="2" t="s">
        <v>25</v>
      </c>
      <c r="I12" s="2" t="s">
        <v>39</v>
      </c>
      <c r="J12" s="2" t="s">
        <v>40</v>
      </c>
      <c r="K12" s="2" t="s">
        <v>41</v>
      </c>
      <c r="L12" s="2" t="s">
        <v>67</v>
      </c>
      <c r="M12" s="3" t="s">
        <v>68</v>
      </c>
      <c r="N12">
        <f t="shared" si="0"/>
        <v>1</v>
      </c>
      <c r="O12">
        <f t="shared" si="1"/>
        <v>1</v>
      </c>
      <c r="P12">
        <f t="shared" si="2"/>
        <v>0</v>
      </c>
      <c r="Q12">
        <f t="shared" si="3"/>
        <v>0</v>
      </c>
      <c r="R12">
        <f t="shared" si="4"/>
        <v>0</v>
      </c>
      <c r="S12">
        <f t="shared" si="5"/>
        <v>0</v>
      </c>
      <c r="T12">
        <f t="shared" si="6"/>
        <v>0</v>
      </c>
    </row>
    <row r="13" spans="1:20">
      <c r="A13" s="2">
        <v>9</v>
      </c>
      <c r="B13" s="2" t="s">
        <v>69</v>
      </c>
      <c r="C13" s="3" t="s">
        <v>70</v>
      </c>
      <c r="D13" s="2">
        <v>2020</v>
      </c>
      <c r="E13" s="2" t="s">
        <v>22</v>
      </c>
      <c r="F13" s="2" t="s">
        <v>23</v>
      </c>
      <c r="G13" s="2" t="s">
        <v>24</v>
      </c>
      <c r="H13" s="2" t="s">
        <v>25</v>
      </c>
      <c r="I13" s="2" t="s">
        <v>26</v>
      </c>
      <c r="J13" s="2" t="s">
        <v>27</v>
      </c>
      <c r="K13" s="2" t="s">
        <v>71</v>
      </c>
      <c r="L13" s="2" t="s">
        <v>18</v>
      </c>
      <c r="M13" s="3"/>
      <c r="N13">
        <f t="shared" si="0"/>
        <v>0</v>
      </c>
      <c r="O13">
        <f t="shared" si="1"/>
        <v>0</v>
      </c>
      <c r="P13">
        <f t="shared" si="2"/>
        <v>1</v>
      </c>
      <c r="Q13">
        <f t="shared" si="3"/>
        <v>0</v>
      </c>
      <c r="R13">
        <f t="shared" si="4"/>
        <v>0</v>
      </c>
      <c r="S13">
        <f t="shared" si="5"/>
        <v>1</v>
      </c>
      <c r="T13">
        <f t="shared" si="6"/>
        <v>0</v>
      </c>
    </row>
    <row r="14" spans="1:20" ht="27" customHeight="1">
      <c r="A14" s="2">
        <v>14</v>
      </c>
      <c r="B14" s="2" t="s">
        <v>72</v>
      </c>
      <c r="C14" s="3" t="s">
        <v>73</v>
      </c>
      <c r="D14" s="2">
        <v>2023</v>
      </c>
      <c r="E14" s="2" t="s">
        <v>22</v>
      </c>
      <c r="F14" s="2" t="s">
        <v>23</v>
      </c>
      <c r="G14" s="2" t="s">
        <v>24</v>
      </c>
      <c r="H14" s="2" t="s">
        <v>25</v>
      </c>
      <c r="I14" s="2" t="s">
        <v>39</v>
      </c>
      <c r="J14" s="2" t="s">
        <v>27</v>
      </c>
      <c r="K14" s="2" t="s">
        <v>13</v>
      </c>
      <c r="L14" s="2" t="s">
        <v>13</v>
      </c>
      <c r="M14" s="3" t="s">
        <v>74</v>
      </c>
      <c r="N14">
        <f t="shared" si="0"/>
        <v>1</v>
      </c>
      <c r="O14">
        <f t="shared" si="1"/>
        <v>0</v>
      </c>
      <c r="P14">
        <f t="shared" si="2"/>
        <v>0</v>
      </c>
      <c r="Q14">
        <f t="shared" si="3"/>
        <v>0</v>
      </c>
      <c r="R14">
        <f t="shared" si="4"/>
        <v>0</v>
      </c>
      <c r="S14">
        <f t="shared" si="5"/>
        <v>0</v>
      </c>
      <c r="T14">
        <f t="shared" si="6"/>
        <v>0</v>
      </c>
    </row>
    <row r="15" spans="1:20" ht="30">
      <c r="A15" s="2">
        <v>10</v>
      </c>
      <c r="B15" s="2" t="s">
        <v>75</v>
      </c>
      <c r="C15" s="3" t="s">
        <v>76</v>
      </c>
      <c r="D15" s="2">
        <v>2021</v>
      </c>
      <c r="E15" s="2" t="s">
        <v>22</v>
      </c>
      <c r="F15" s="2" t="s">
        <v>23</v>
      </c>
      <c r="G15" s="2" t="s">
        <v>24</v>
      </c>
      <c r="H15" s="2" t="s">
        <v>25</v>
      </c>
      <c r="I15" s="2" t="s">
        <v>39</v>
      </c>
      <c r="J15" s="2" t="s">
        <v>40</v>
      </c>
      <c r="K15" s="2" t="s">
        <v>41</v>
      </c>
      <c r="L15" s="2" t="s">
        <v>77</v>
      </c>
      <c r="M15" s="3" t="s">
        <v>78</v>
      </c>
      <c r="N15">
        <f t="shared" si="0"/>
        <v>1</v>
      </c>
      <c r="O15">
        <f t="shared" si="1"/>
        <v>1</v>
      </c>
      <c r="P15">
        <f t="shared" si="2"/>
        <v>0</v>
      </c>
      <c r="Q15">
        <f t="shared" si="3"/>
        <v>0</v>
      </c>
      <c r="R15">
        <f t="shared" si="4"/>
        <v>0</v>
      </c>
      <c r="S15">
        <f t="shared" si="5"/>
        <v>0</v>
      </c>
      <c r="T15">
        <f t="shared" si="6"/>
        <v>0</v>
      </c>
    </row>
    <row r="16" spans="1:20" ht="30">
      <c r="A16" s="2">
        <v>36</v>
      </c>
      <c r="B16" s="2" t="s">
        <v>79</v>
      </c>
      <c r="C16" s="3" t="s">
        <v>80</v>
      </c>
      <c r="D16" s="3">
        <v>2019</v>
      </c>
      <c r="E16" s="2" t="s">
        <v>81</v>
      </c>
      <c r="F16" s="2" t="s">
        <v>82</v>
      </c>
      <c r="G16" s="3" t="s">
        <v>83</v>
      </c>
      <c r="H16" s="3" t="s">
        <v>25</v>
      </c>
      <c r="I16" s="3" t="s">
        <v>39</v>
      </c>
      <c r="J16" s="3" t="s">
        <v>27</v>
      </c>
      <c r="K16" s="3" t="s">
        <v>13</v>
      </c>
      <c r="L16" s="3" t="s">
        <v>13</v>
      </c>
      <c r="M16" s="3" t="s">
        <v>84</v>
      </c>
      <c r="N16">
        <f t="shared" si="0"/>
        <v>1</v>
      </c>
      <c r="O16">
        <f t="shared" si="1"/>
        <v>0</v>
      </c>
      <c r="P16">
        <f t="shared" si="2"/>
        <v>0</v>
      </c>
      <c r="Q16">
        <f t="shared" si="3"/>
        <v>0</v>
      </c>
      <c r="R16">
        <f t="shared" si="4"/>
        <v>0</v>
      </c>
      <c r="S16">
        <f t="shared" si="5"/>
        <v>0</v>
      </c>
      <c r="T16">
        <f t="shared" si="6"/>
        <v>0</v>
      </c>
    </row>
    <row r="17" spans="1:20" ht="30">
      <c r="A17" s="2">
        <v>55</v>
      </c>
      <c r="B17" s="2" t="s">
        <v>85</v>
      </c>
      <c r="C17" s="2" t="s">
        <v>86</v>
      </c>
      <c r="D17" s="2">
        <v>2021</v>
      </c>
      <c r="E17" t="s">
        <v>55</v>
      </c>
      <c r="F17" t="s">
        <v>87</v>
      </c>
      <c r="G17" t="s">
        <v>88</v>
      </c>
      <c r="H17" t="s">
        <v>25</v>
      </c>
      <c r="I17" s="2" t="s">
        <v>89</v>
      </c>
      <c r="J17" s="2" t="s">
        <v>40</v>
      </c>
      <c r="K17" s="2" t="s">
        <v>90</v>
      </c>
      <c r="L17" s="2" t="s">
        <v>16</v>
      </c>
      <c r="M17" s="3" t="s">
        <v>91</v>
      </c>
      <c r="N17">
        <f t="shared" si="0"/>
        <v>1</v>
      </c>
      <c r="O17">
        <f t="shared" si="1"/>
        <v>1</v>
      </c>
      <c r="P17">
        <f t="shared" si="2"/>
        <v>1</v>
      </c>
      <c r="Q17">
        <f t="shared" si="3"/>
        <v>1</v>
      </c>
      <c r="R17">
        <f t="shared" si="4"/>
        <v>0</v>
      </c>
      <c r="S17">
        <f t="shared" si="5"/>
        <v>0</v>
      </c>
      <c r="T17">
        <f t="shared" si="6"/>
        <v>0</v>
      </c>
    </row>
    <row r="18" spans="1:20" ht="45">
      <c r="A18" s="2">
        <v>52</v>
      </c>
      <c r="B18" s="2" t="s">
        <v>92</v>
      </c>
      <c r="C18" s="2" t="s">
        <v>93</v>
      </c>
      <c r="D18" s="2">
        <v>2024</v>
      </c>
      <c r="E18" t="s">
        <v>22</v>
      </c>
      <c r="F18" t="s">
        <v>94</v>
      </c>
      <c r="G18" t="s">
        <v>57</v>
      </c>
      <c r="H18" t="s">
        <v>25</v>
      </c>
      <c r="I18" s="2" t="s">
        <v>26</v>
      </c>
      <c r="J18" s="2" t="s">
        <v>27</v>
      </c>
      <c r="K18" s="2" t="s">
        <v>13</v>
      </c>
      <c r="N18">
        <f t="shared" si="0"/>
        <v>1</v>
      </c>
      <c r="O18">
        <f t="shared" si="1"/>
        <v>0</v>
      </c>
      <c r="P18">
        <f t="shared" si="2"/>
        <v>0</v>
      </c>
      <c r="Q18">
        <f t="shared" si="3"/>
        <v>0</v>
      </c>
      <c r="R18">
        <f t="shared" si="4"/>
        <v>0</v>
      </c>
      <c r="S18">
        <f t="shared" si="5"/>
        <v>0</v>
      </c>
      <c r="T18">
        <f t="shared" si="6"/>
        <v>0</v>
      </c>
    </row>
    <row r="19" spans="1:20" ht="30">
      <c r="A19" s="2">
        <v>17</v>
      </c>
      <c r="B19" s="2" t="s">
        <v>95</v>
      </c>
      <c r="C19" s="3" t="s">
        <v>96</v>
      </c>
      <c r="D19" s="2">
        <v>2015</v>
      </c>
      <c r="E19" s="2" t="s">
        <v>22</v>
      </c>
      <c r="F19" s="2" t="s">
        <v>97</v>
      </c>
      <c r="G19" s="2" t="s">
        <v>98</v>
      </c>
      <c r="H19" s="2" t="s">
        <v>25</v>
      </c>
      <c r="I19" s="2" t="s">
        <v>39</v>
      </c>
      <c r="J19" s="2" t="s">
        <v>27</v>
      </c>
      <c r="K19" s="2" t="s">
        <v>13</v>
      </c>
      <c r="L19" s="2" t="s">
        <v>13</v>
      </c>
      <c r="M19" s="3" t="s">
        <v>99</v>
      </c>
      <c r="N19">
        <f t="shared" si="0"/>
        <v>1</v>
      </c>
      <c r="O19">
        <f t="shared" si="1"/>
        <v>0</v>
      </c>
      <c r="P19">
        <f t="shared" si="2"/>
        <v>0</v>
      </c>
      <c r="Q19">
        <f t="shared" si="3"/>
        <v>0</v>
      </c>
      <c r="R19">
        <f t="shared" si="4"/>
        <v>0</v>
      </c>
      <c r="S19">
        <f t="shared" si="5"/>
        <v>0</v>
      </c>
      <c r="T19">
        <f t="shared" si="6"/>
        <v>0</v>
      </c>
    </row>
    <row r="20" spans="1:20" ht="30">
      <c r="A20" s="2">
        <v>22</v>
      </c>
      <c r="B20" s="2" t="s">
        <v>100</v>
      </c>
      <c r="C20" s="3" t="s">
        <v>101</v>
      </c>
      <c r="D20" s="2">
        <v>2023</v>
      </c>
      <c r="E20" s="2" t="s">
        <v>31</v>
      </c>
      <c r="F20" s="2" t="s">
        <v>102</v>
      </c>
      <c r="G20" s="2" t="s">
        <v>83</v>
      </c>
      <c r="H20" s="2" t="s">
        <v>32</v>
      </c>
      <c r="I20" s="2" t="s">
        <v>26</v>
      </c>
      <c r="J20" s="2" t="s">
        <v>27</v>
      </c>
      <c r="K20" s="2" t="s">
        <v>13</v>
      </c>
      <c r="L20" s="2" t="s">
        <v>103</v>
      </c>
      <c r="M20" s="3"/>
      <c r="N20">
        <f t="shared" si="0"/>
        <v>1</v>
      </c>
      <c r="O20">
        <f t="shared" si="1"/>
        <v>0</v>
      </c>
      <c r="P20">
        <f t="shared" si="2"/>
        <v>0</v>
      </c>
      <c r="Q20">
        <f t="shared" si="3"/>
        <v>0</v>
      </c>
      <c r="R20">
        <f t="shared" si="4"/>
        <v>0</v>
      </c>
      <c r="S20">
        <f t="shared" si="5"/>
        <v>0</v>
      </c>
      <c r="T20">
        <f t="shared" si="6"/>
        <v>0</v>
      </c>
    </row>
    <row r="21" spans="1:20" ht="30">
      <c r="A21" s="2">
        <v>20</v>
      </c>
      <c r="B21" s="2" t="s">
        <v>104</v>
      </c>
      <c r="C21" s="3" t="s">
        <v>96</v>
      </c>
      <c r="D21" s="2">
        <v>2019</v>
      </c>
      <c r="E21" s="2" t="s">
        <v>22</v>
      </c>
      <c r="F21" s="2" t="s">
        <v>97</v>
      </c>
      <c r="G21" s="2" t="s">
        <v>98</v>
      </c>
      <c r="H21" s="2" t="s">
        <v>25</v>
      </c>
      <c r="I21" s="2" t="s">
        <v>26</v>
      </c>
      <c r="J21" s="2" t="s">
        <v>27</v>
      </c>
      <c r="K21" s="2" t="s">
        <v>28</v>
      </c>
      <c r="L21" s="2" t="s">
        <v>16</v>
      </c>
      <c r="M21" s="3" t="s">
        <v>105</v>
      </c>
      <c r="N21">
        <f t="shared" si="0"/>
        <v>0</v>
      </c>
      <c r="O21">
        <f t="shared" si="1"/>
        <v>0</v>
      </c>
      <c r="P21">
        <f t="shared" si="2"/>
        <v>1</v>
      </c>
      <c r="Q21">
        <f t="shared" si="3"/>
        <v>1</v>
      </c>
      <c r="R21">
        <f t="shared" si="4"/>
        <v>0</v>
      </c>
      <c r="S21">
        <f t="shared" si="5"/>
        <v>0</v>
      </c>
      <c r="T21">
        <f t="shared" si="6"/>
        <v>0</v>
      </c>
    </row>
    <row r="22" spans="1:20" ht="30">
      <c r="A22" s="2">
        <v>24</v>
      </c>
      <c r="B22" s="2" t="s">
        <v>106</v>
      </c>
      <c r="C22" s="3" t="s">
        <v>101</v>
      </c>
      <c r="D22" s="2">
        <v>2023</v>
      </c>
      <c r="E22" s="2" t="s">
        <v>31</v>
      </c>
      <c r="F22" s="2" t="s">
        <v>102</v>
      </c>
      <c r="G22" s="2" t="s">
        <v>83</v>
      </c>
      <c r="H22" s="2" t="s">
        <v>32</v>
      </c>
      <c r="I22" s="2" t="s">
        <v>26</v>
      </c>
      <c r="J22" s="2" t="s">
        <v>27</v>
      </c>
      <c r="K22" s="2" t="s">
        <v>14</v>
      </c>
      <c r="L22" s="2"/>
      <c r="M22" s="3"/>
      <c r="N22">
        <f t="shared" si="0"/>
        <v>0</v>
      </c>
      <c r="O22">
        <f t="shared" si="1"/>
        <v>1</v>
      </c>
      <c r="P22">
        <f t="shared" si="2"/>
        <v>0</v>
      </c>
      <c r="Q22">
        <f t="shared" si="3"/>
        <v>0</v>
      </c>
      <c r="R22">
        <f t="shared" si="4"/>
        <v>0</v>
      </c>
      <c r="S22">
        <f t="shared" si="5"/>
        <v>0</v>
      </c>
      <c r="T22">
        <f t="shared" si="6"/>
        <v>0</v>
      </c>
    </row>
    <row r="23" spans="1:20" ht="30">
      <c r="A23" s="2">
        <v>18</v>
      </c>
      <c r="B23" s="2" t="s">
        <v>107</v>
      </c>
      <c r="C23" s="3" t="s">
        <v>96</v>
      </c>
      <c r="D23" s="2">
        <v>2020</v>
      </c>
      <c r="E23" s="2" t="s">
        <v>22</v>
      </c>
      <c r="F23" s="2" t="s">
        <v>97</v>
      </c>
      <c r="G23" s="2" t="s">
        <v>98</v>
      </c>
      <c r="H23" s="2" t="s">
        <v>25</v>
      </c>
      <c r="I23" s="2" t="s">
        <v>26</v>
      </c>
      <c r="J23" s="2" t="s">
        <v>27</v>
      </c>
      <c r="K23" s="2" t="s">
        <v>14</v>
      </c>
      <c r="L23" s="2" t="s">
        <v>108</v>
      </c>
      <c r="M23" s="3"/>
      <c r="N23">
        <f t="shared" si="0"/>
        <v>0</v>
      </c>
      <c r="O23">
        <f t="shared" si="1"/>
        <v>1</v>
      </c>
      <c r="P23">
        <f t="shared" si="2"/>
        <v>0</v>
      </c>
      <c r="Q23">
        <f t="shared" si="3"/>
        <v>0</v>
      </c>
      <c r="R23">
        <f t="shared" si="4"/>
        <v>0</v>
      </c>
      <c r="S23">
        <f t="shared" si="5"/>
        <v>0</v>
      </c>
      <c r="T23">
        <f t="shared" si="6"/>
        <v>0</v>
      </c>
    </row>
    <row r="24" spans="1:20" ht="60">
      <c r="A24" s="2">
        <v>27</v>
      </c>
      <c r="B24" s="2" t="s">
        <v>109</v>
      </c>
      <c r="C24" s="3" t="s">
        <v>110</v>
      </c>
      <c r="D24" s="2">
        <v>2022</v>
      </c>
      <c r="E24" s="2" t="s">
        <v>31</v>
      </c>
      <c r="F24" s="2" t="s">
        <v>111</v>
      </c>
      <c r="G24" s="2" t="s">
        <v>57</v>
      </c>
      <c r="H24" s="2" t="s">
        <v>32</v>
      </c>
      <c r="I24" s="2" t="s">
        <v>26</v>
      </c>
      <c r="J24" s="2" t="s">
        <v>27</v>
      </c>
      <c r="K24" s="2" t="s">
        <v>13</v>
      </c>
      <c r="L24" s="2"/>
      <c r="M24" s="3" t="s">
        <v>112</v>
      </c>
      <c r="N24">
        <f t="shared" si="0"/>
        <v>1</v>
      </c>
      <c r="O24">
        <f t="shared" si="1"/>
        <v>0</v>
      </c>
      <c r="P24">
        <f t="shared" si="2"/>
        <v>0</v>
      </c>
      <c r="Q24">
        <f t="shared" si="3"/>
        <v>0</v>
      </c>
      <c r="R24">
        <f t="shared" si="4"/>
        <v>0</v>
      </c>
      <c r="S24">
        <f t="shared" si="5"/>
        <v>0</v>
      </c>
      <c r="T24">
        <f t="shared" si="6"/>
        <v>0</v>
      </c>
    </row>
    <row r="25" spans="1:20">
      <c r="A25" s="2">
        <v>16</v>
      </c>
      <c r="B25" s="2" t="s">
        <v>113</v>
      </c>
      <c r="C25" s="3" t="s">
        <v>96</v>
      </c>
      <c r="D25" s="2">
        <v>2022</v>
      </c>
      <c r="E25" s="2" t="s">
        <v>22</v>
      </c>
      <c r="F25" s="2" t="s">
        <v>97</v>
      </c>
      <c r="G25" s="2" t="s">
        <v>98</v>
      </c>
      <c r="H25" s="2" t="s">
        <v>25</v>
      </c>
      <c r="I25" s="2" t="s">
        <v>26</v>
      </c>
      <c r="J25" s="2" t="s">
        <v>27</v>
      </c>
      <c r="K25" s="2" t="s">
        <v>13</v>
      </c>
      <c r="L25" s="2"/>
      <c r="M25" s="3"/>
      <c r="N25">
        <f t="shared" si="0"/>
        <v>1</v>
      </c>
      <c r="O25">
        <f t="shared" si="1"/>
        <v>0</v>
      </c>
      <c r="P25">
        <f t="shared" si="2"/>
        <v>0</v>
      </c>
      <c r="Q25">
        <f t="shared" si="3"/>
        <v>0</v>
      </c>
      <c r="R25">
        <f t="shared" si="4"/>
        <v>0</v>
      </c>
      <c r="S25">
        <f t="shared" si="5"/>
        <v>0</v>
      </c>
      <c r="T25">
        <f t="shared" si="6"/>
        <v>0</v>
      </c>
    </row>
    <row r="26" spans="1:20">
      <c r="A26" s="2">
        <v>41</v>
      </c>
      <c r="B26" s="2" t="s">
        <v>114</v>
      </c>
      <c r="C26" s="3" t="s">
        <v>115</v>
      </c>
      <c r="D26" s="3">
        <v>2023</v>
      </c>
      <c r="E26" s="2" t="s">
        <v>81</v>
      </c>
      <c r="F26" s="3" t="s">
        <v>116</v>
      </c>
      <c r="G26" s="3" t="s">
        <v>57</v>
      </c>
      <c r="H26" s="3" t="s">
        <v>25</v>
      </c>
      <c r="I26" s="2" t="s">
        <v>26</v>
      </c>
      <c r="J26" s="2" t="s">
        <v>40</v>
      </c>
      <c r="K26" s="3" t="s">
        <v>117</v>
      </c>
      <c r="L26" s="3" t="s">
        <v>118</v>
      </c>
      <c r="M26" s="3"/>
      <c r="N26">
        <f t="shared" si="0"/>
        <v>1</v>
      </c>
      <c r="O26">
        <f t="shared" si="1"/>
        <v>0</v>
      </c>
      <c r="P26">
        <f t="shared" si="2"/>
        <v>1</v>
      </c>
      <c r="Q26">
        <f t="shared" si="3"/>
        <v>1</v>
      </c>
      <c r="R26">
        <f t="shared" si="4"/>
        <v>1</v>
      </c>
      <c r="S26">
        <f t="shared" si="5"/>
        <v>0</v>
      </c>
      <c r="T26">
        <f t="shared" si="6"/>
        <v>1</v>
      </c>
    </row>
    <row r="27" spans="1:20" ht="45">
      <c r="A27" s="2">
        <v>30</v>
      </c>
      <c r="B27" s="2" t="s">
        <v>119</v>
      </c>
      <c r="C27" s="3" t="s">
        <v>120</v>
      </c>
      <c r="D27" s="2">
        <v>2021</v>
      </c>
      <c r="E27" s="2" t="s">
        <v>22</v>
      </c>
      <c r="F27" s="2" t="s">
        <v>121</v>
      </c>
      <c r="G27" s="2" t="s">
        <v>88</v>
      </c>
      <c r="H27" s="2" t="s">
        <v>25</v>
      </c>
      <c r="I27" s="2" t="s">
        <v>26</v>
      </c>
      <c r="J27" s="2" t="s">
        <v>40</v>
      </c>
      <c r="K27" s="2" t="s">
        <v>122</v>
      </c>
      <c r="L27" s="2" t="s">
        <v>123</v>
      </c>
      <c r="M27" s="3"/>
      <c r="N27">
        <f t="shared" si="0"/>
        <v>1</v>
      </c>
      <c r="O27">
        <f t="shared" si="1"/>
        <v>1</v>
      </c>
      <c r="P27">
        <f t="shared" si="2"/>
        <v>1</v>
      </c>
      <c r="Q27">
        <f t="shared" si="3"/>
        <v>1</v>
      </c>
      <c r="R27">
        <f t="shared" si="4"/>
        <v>1</v>
      </c>
      <c r="S27">
        <f t="shared" si="5"/>
        <v>0</v>
      </c>
      <c r="T27">
        <f t="shared" si="6"/>
        <v>0</v>
      </c>
    </row>
    <row r="28" spans="1:20" ht="30">
      <c r="A28" s="2">
        <v>37</v>
      </c>
      <c r="B28" s="2" t="s">
        <v>124</v>
      </c>
      <c r="C28" s="3" t="s">
        <v>125</v>
      </c>
      <c r="D28" s="3">
        <v>2021</v>
      </c>
      <c r="E28" s="2" t="s">
        <v>81</v>
      </c>
      <c r="F28" s="3" t="s">
        <v>126</v>
      </c>
      <c r="G28" s="3" t="s">
        <v>127</v>
      </c>
      <c r="H28" s="2" t="s">
        <v>32</v>
      </c>
      <c r="I28" s="2" t="s">
        <v>26</v>
      </c>
      <c r="J28" s="2" t="s">
        <v>27</v>
      </c>
      <c r="K28" s="3" t="s">
        <v>13</v>
      </c>
      <c r="L28" s="3"/>
      <c r="M28" s="3"/>
      <c r="N28">
        <f t="shared" si="0"/>
        <v>1</v>
      </c>
      <c r="O28">
        <f t="shared" si="1"/>
        <v>0</v>
      </c>
      <c r="P28">
        <f t="shared" si="2"/>
        <v>0</v>
      </c>
      <c r="Q28">
        <f t="shared" si="3"/>
        <v>0</v>
      </c>
      <c r="R28">
        <f t="shared" si="4"/>
        <v>0</v>
      </c>
      <c r="S28">
        <f t="shared" si="5"/>
        <v>0</v>
      </c>
      <c r="T28">
        <f t="shared" si="6"/>
        <v>0</v>
      </c>
    </row>
    <row r="29" spans="1:20" ht="30">
      <c r="A29" s="2">
        <v>54</v>
      </c>
      <c r="B29" s="2" t="s">
        <v>128</v>
      </c>
      <c r="C29" s="2" t="s">
        <v>129</v>
      </c>
      <c r="D29" s="2">
        <v>2023</v>
      </c>
      <c r="E29" t="s">
        <v>55</v>
      </c>
      <c r="F29" t="s">
        <v>130</v>
      </c>
      <c r="G29" t="s">
        <v>57</v>
      </c>
      <c r="H29" t="s">
        <v>25</v>
      </c>
      <c r="I29" s="2" t="s">
        <v>39</v>
      </c>
      <c r="J29" s="2" t="s">
        <v>40</v>
      </c>
      <c r="K29" s="2" t="s">
        <v>131</v>
      </c>
      <c r="L29" s="2" t="s">
        <v>132</v>
      </c>
      <c r="M29" s="3" t="s">
        <v>133</v>
      </c>
      <c r="N29">
        <f t="shared" si="0"/>
        <v>1</v>
      </c>
      <c r="O29">
        <f t="shared" si="1"/>
        <v>1</v>
      </c>
      <c r="P29">
        <f t="shared" si="2"/>
        <v>1</v>
      </c>
      <c r="Q29">
        <f t="shared" si="3"/>
        <v>1</v>
      </c>
      <c r="R29">
        <f t="shared" si="4"/>
        <v>0</v>
      </c>
      <c r="S29">
        <f t="shared" si="5"/>
        <v>0</v>
      </c>
      <c r="T29">
        <f t="shared" si="6"/>
        <v>0</v>
      </c>
    </row>
    <row r="30" spans="1:20" ht="45">
      <c r="A30" s="2">
        <v>42</v>
      </c>
      <c r="B30" s="2" t="s">
        <v>134</v>
      </c>
      <c r="C30" s="3" t="s">
        <v>135</v>
      </c>
      <c r="D30" s="3">
        <v>2018</v>
      </c>
      <c r="E30" s="2" t="s">
        <v>81</v>
      </c>
      <c r="F30" s="3" t="s">
        <v>102</v>
      </c>
      <c r="G30" s="3" t="s">
        <v>83</v>
      </c>
      <c r="H30" s="2" t="s">
        <v>32</v>
      </c>
      <c r="I30" s="2" t="s">
        <v>26</v>
      </c>
      <c r="J30" s="2" t="s">
        <v>27</v>
      </c>
      <c r="K30" s="2" t="s">
        <v>28</v>
      </c>
      <c r="L30" s="3" t="s">
        <v>16</v>
      </c>
      <c r="M30" s="42" t="s">
        <v>136</v>
      </c>
      <c r="N30">
        <f t="shared" si="0"/>
        <v>0</v>
      </c>
      <c r="O30">
        <f t="shared" si="1"/>
        <v>0</v>
      </c>
      <c r="P30">
        <f t="shared" si="2"/>
        <v>1</v>
      </c>
      <c r="Q30">
        <f t="shared" si="3"/>
        <v>1</v>
      </c>
      <c r="R30">
        <f t="shared" si="4"/>
        <v>0</v>
      </c>
      <c r="S30">
        <f t="shared" si="5"/>
        <v>0</v>
      </c>
      <c r="T30">
        <f t="shared" si="6"/>
        <v>0</v>
      </c>
    </row>
    <row r="31" spans="1:20" ht="30">
      <c r="A31" s="2">
        <v>45</v>
      </c>
      <c r="B31" s="2" t="s">
        <v>137</v>
      </c>
      <c r="C31" s="3" t="s">
        <v>138</v>
      </c>
      <c r="D31" s="3">
        <v>2020</v>
      </c>
      <c r="E31" s="3" t="s">
        <v>81</v>
      </c>
      <c r="F31" s="3" t="s">
        <v>139</v>
      </c>
      <c r="G31" s="3" t="s">
        <v>83</v>
      </c>
      <c r="H31" s="2" t="s">
        <v>32</v>
      </c>
      <c r="I31" s="3" t="s">
        <v>26</v>
      </c>
      <c r="J31" s="3" t="s">
        <v>27</v>
      </c>
      <c r="K31" s="3" t="s">
        <v>14</v>
      </c>
      <c r="L31" s="3"/>
      <c r="M31" s="3"/>
      <c r="N31">
        <f t="shared" si="0"/>
        <v>0</v>
      </c>
      <c r="O31">
        <f t="shared" si="1"/>
        <v>1</v>
      </c>
      <c r="P31">
        <f t="shared" si="2"/>
        <v>0</v>
      </c>
      <c r="Q31">
        <f t="shared" si="3"/>
        <v>0</v>
      </c>
      <c r="R31">
        <f t="shared" si="4"/>
        <v>0</v>
      </c>
      <c r="S31">
        <f t="shared" si="5"/>
        <v>0</v>
      </c>
      <c r="T31">
        <f t="shared" si="6"/>
        <v>0</v>
      </c>
    </row>
    <row r="32" spans="1:20" ht="30">
      <c r="A32" s="2">
        <v>46</v>
      </c>
      <c r="B32" s="2" t="s">
        <v>140</v>
      </c>
      <c r="C32" s="3" t="s">
        <v>135</v>
      </c>
      <c r="D32" s="3">
        <v>2023</v>
      </c>
      <c r="E32" s="2" t="s">
        <v>81</v>
      </c>
      <c r="F32" s="3" t="s">
        <v>141</v>
      </c>
      <c r="G32" s="3" t="s">
        <v>83</v>
      </c>
      <c r="H32" s="2" t="s">
        <v>142</v>
      </c>
      <c r="I32" s="2" t="s">
        <v>26</v>
      </c>
      <c r="J32" s="2" t="s">
        <v>40</v>
      </c>
      <c r="K32" s="3" t="s">
        <v>41</v>
      </c>
      <c r="L32" s="3" t="s">
        <v>143</v>
      </c>
      <c r="M32" s="3" t="s">
        <v>144</v>
      </c>
      <c r="N32">
        <f t="shared" si="0"/>
        <v>1</v>
      </c>
      <c r="O32">
        <f t="shared" si="1"/>
        <v>1</v>
      </c>
      <c r="P32">
        <f t="shared" si="2"/>
        <v>0</v>
      </c>
      <c r="Q32">
        <f t="shared" si="3"/>
        <v>0</v>
      </c>
      <c r="R32">
        <f t="shared" si="4"/>
        <v>0</v>
      </c>
      <c r="S32">
        <f t="shared" si="5"/>
        <v>0</v>
      </c>
      <c r="T32">
        <f t="shared" si="6"/>
        <v>0</v>
      </c>
    </row>
    <row r="33" spans="1:20" ht="45">
      <c r="A33" s="2">
        <v>47</v>
      </c>
      <c r="B33" s="2" t="s">
        <v>145</v>
      </c>
      <c r="C33" s="3" t="s">
        <v>146</v>
      </c>
      <c r="D33" s="3">
        <v>2020</v>
      </c>
      <c r="E33" s="2" t="s">
        <v>81</v>
      </c>
      <c r="F33" s="3" t="s">
        <v>147</v>
      </c>
      <c r="G33" s="3" t="s">
        <v>83</v>
      </c>
      <c r="H33" s="2" t="s">
        <v>142</v>
      </c>
      <c r="I33" s="2" t="s">
        <v>26</v>
      </c>
      <c r="J33" s="2" t="s">
        <v>27</v>
      </c>
      <c r="K33" s="2" t="s">
        <v>148</v>
      </c>
      <c r="L33" s="3" t="s">
        <v>19</v>
      </c>
      <c r="M33" s="3" t="s">
        <v>144</v>
      </c>
      <c r="N33">
        <f t="shared" si="0"/>
        <v>0</v>
      </c>
      <c r="O33">
        <f t="shared" si="1"/>
        <v>0</v>
      </c>
      <c r="P33">
        <f t="shared" si="2"/>
        <v>1</v>
      </c>
      <c r="Q33">
        <f t="shared" si="3"/>
        <v>0</v>
      </c>
      <c r="R33">
        <f t="shared" si="4"/>
        <v>0</v>
      </c>
      <c r="S33">
        <f t="shared" si="5"/>
        <v>0</v>
      </c>
      <c r="T33">
        <f t="shared" si="6"/>
        <v>1</v>
      </c>
    </row>
    <row r="34" spans="1:20" ht="30">
      <c r="A34" s="2">
        <v>48</v>
      </c>
      <c r="B34" s="2" t="s">
        <v>149</v>
      </c>
      <c r="C34" s="3" t="s">
        <v>146</v>
      </c>
      <c r="D34" s="3">
        <v>2020</v>
      </c>
      <c r="E34" s="2" t="s">
        <v>81</v>
      </c>
      <c r="F34" s="3" t="s">
        <v>102</v>
      </c>
      <c r="G34" s="3" t="s">
        <v>83</v>
      </c>
      <c r="H34" s="2" t="s">
        <v>32</v>
      </c>
      <c r="I34" s="2" t="s">
        <v>26</v>
      </c>
      <c r="J34" s="2" t="s">
        <v>27</v>
      </c>
      <c r="K34" s="2" t="s">
        <v>148</v>
      </c>
      <c r="L34" s="3" t="s">
        <v>19</v>
      </c>
      <c r="N34">
        <f t="shared" si="0"/>
        <v>0</v>
      </c>
      <c r="O34">
        <f t="shared" si="1"/>
        <v>0</v>
      </c>
      <c r="P34">
        <f t="shared" si="2"/>
        <v>1</v>
      </c>
      <c r="Q34">
        <f t="shared" si="3"/>
        <v>0</v>
      </c>
      <c r="R34">
        <f t="shared" si="4"/>
        <v>0</v>
      </c>
      <c r="S34">
        <f t="shared" si="5"/>
        <v>0</v>
      </c>
      <c r="T34">
        <f t="shared" si="6"/>
        <v>1</v>
      </c>
    </row>
    <row r="35" spans="1:20" ht="45">
      <c r="A35" s="2">
        <v>51</v>
      </c>
      <c r="B35" s="2" t="s">
        <v>150</v>
      </c>
      <c r="C35" s="3" t="s">
        <v>125</v>
      </c>
      <c r="D35" s="3">
        <v>2014</v>
      </c>
      <c r="E35" s="2" t="s">
        <v>81</v>
      </c>
      <c r="F35" s="3" t="s">
        <v>126</v>
      </c>
      <c r="G35" s="3" t="s">
        <v>151</v>
      </c>
      <c r="H35" s="2" t="s">
        <v>32</v>
      </c>
      <c r="I35" s="2" t="s">
        <v>26</v>
      </c>
      <c r="J35" s="2" t="s">
        <v>27</v>
      </c>
      <c r="K35" s="3" t="s">
        <v>13</v>
      </c>
      <c r="L35" s="3" t="s">
        <v>13</v>
      </c>
      <c r="M35" s="3"/>
      <c r="N35">
        <f t="shared" si="0"/>
        <v>1</v>
      </c>
      <c r="O35">
        <f t="shared" si="1"/>
        <v>0</v>
      </c>
      <c r="P35">
        <f t="shared" si="2"/>
        <v>0</v>
      </c>
      <c r="Q35">
        <f t="shared" si="3"/>
        <v>0</v>
      </c>
      <c r="R35">
        <f t="shared" si="4"/>
        <v>0</v>
      </c>
      <c r="S35">
        <f t="shared" si="5"/>
        <v>0</v>
      </c>
      <c r="T35">
        <f t="shared" si="6"/>
        <v>0</v>
      </c>
    </row>
    <row r="36" spans="1:20" ht="45">
      <c r="A36" s="2">
        <v>53</v>
      </c>
      <c r="B36" s="2" t="s">
        <v>152</v>
      </c>
      <c r="C36" s="2" t="s">
        <v>153</v>
      </c>
      <c r="D36" s="2">
        <v>2023</v>
      </c>
      <c r="E36" t="s">
        <v>55</v>
      </c>
      <c r="F36" t="s">
        <v>154</v>
      </c>
      <c r="G36" t="s">
        <v>155</v>
      </c>
      <c r="H36" t="s">
        <v>25</v>
      </c>
      <c r="I36" s="2" t="s">
        <v>39</v>
      </c>
      <c r="J36" s="2" t="s">
        <v>40</v>
      </c>
      <c r="K36" s="2" t="s">
        <v>41</v>
      </c>
      <c r="M36" t="s">
        <v>156</v>
      </c>
      <c r="N36">
        <f t="shared" si="0"/>
        <v>1</v>
      </c>
      <c r="O36">
        <f t="shared" si="1"/>
        <v>1</v>
      </c>
      <c r="P36">
        <f t="shared" si="2"/>
        <v>0</v>
      </c>
      <c r="Q36">
        <f t="shared" si="3"/>
        <v>0</v>
      </c>
      <c r="R36">
        <f t="shared" si="4"/>
        <v>0</v>
      </c>
      <c r="S36">
        <f t="shared" si="5"/>
        <v>0</v>
      </c>
      <c r="T36">
        <f t="shared" si="6"/>
        <v>0</v>
      </c>
    </row>
    <row r="37" spans="1:20" ht="30">
      <c r="A37" s="2">
        <v>25</v>
      </c>
      <c r="B37" s="2" t="s">
        <v>157</v>
      </c>
      <c r="C37" s="3" t="s">
        <v>158</v>
      </c>
      <c r="D37" s="2">
        <v>2020</v>
      </c>
      <c r="E37" s="2" t="s">
        <v>31</v>
      </c>
      <c r="F37" s="2" t="s">
        <v>102</v>
      </c>
      <c r="G37" s="2" t="s">
        <v>83</v>
      </c>
      <c r="H37" s="2" t="s">
        <v>25</v>
      </c>
      <c r="I37" s="2" t="s">
        <v>26</v>
      </c>
      <c r="J37" s="2" t="s">
        <v>27</v>
      </c>
      <c r="K37" s="2" t="s">
        <v>159</v>
      </c>
      <c r="L37" s="2" t="s">
        <v>19</v>
      </c>
      <c r="M37" s="3"/>
      <c r="N37">
        <f t="shared" si="0"/>
        <v>0</v>
      </c>
      <c r="O37">
        <f t="shared" si="1"/>
        <v>0</v>
      </c>
      <c r="P37">
        <f t="shared" si="2"/>
        <v>1</v>
      </c>
      <c r="Q37">
        <f t="shared" si="3"/>
        <v>0</v>
      </c>
      <c r="R37">
        <f t="shared" si="4"/>
        <v>0</v>
      </c>
      <c r="S37">
        <f t="shared" si="5"/>
        <v>0</v>
      </c>
      <c r="T37">
        <f t="shared" si="6"/>
        <v>1</v>
      </c>
    </row>
    <row r="38" spans="1:20" ht="30">
      <c r="A38" s="2">
        <v>21</v>
      </c>
      <c r="B38" s="2" t="s">
        <v>160</v>
      </c>
      <c r="C38" s="3" t="s">
        <v>158</v>
      </c>
      <c r="D38" s="2">
        <v>2023</v>
      </c>
      <c r="E38" s="2" t="s">
        <v>31</v>
      </c>
      <c r="F38" s="2" t="s">
        <v>102</v>
      </c>
      <c r="G38" s="2" t="s">
        <v>83</v>
      </c>
      <c r="H38" s="2" t="s">
        <v>25</v>
      </c>
      <c r="I38" s="2" t="s">
        <v>26</v>
      </c>
      <c r="J38" s="2" t="s">
        <v>27</v>
      </c>
      <c r="K38" s="2" t="s">
        <v>13</v>
      </c>
      <c r="L38" s="2" t="s">
        <v>161</v>
      </c>
      <c r="M38" s="3"/>
      <c r="N38">
        <f t="shared" si="0"/>
        <v>1</v>
      </c>
      <c r="O38">
        <f t="shared" si="1"/>
        <v>0</v>
      </c>
      <c r="P38">
        <f t="shared" si="2"/>
        <v>0</v>
      </c>
      <c r="Q38">
        <f t="shared" si="3"/>
        <v>0</v>
      </c>
      <c r="R38">
        <f t="shared" si="4"/>
        <v>0</v>
      </c>
      <c r="S38">
        <f t="shared" si="5"/>
        <v>0</v>
      </c>
      <c r="T38">
        <f t="shared" si="6"/>
        <v>0</v>
      </c>
    </row>
    <row r="39" spans="1:20" ht="120">
      <c r="A39" s="2">
        <v>23</v>
      </c>
      <c r="B39" s="19" t="s">
        <v>162</v>
      </c>
      <c r="C39" s="3" t="s">
        <v>158</v>
      </c>
      <c r="D39" s="2">
        <v>2023</v>
      </c>
      <c r="E39" s="2" t="s">
        <v>31</v>
      </c>
      <c r="F39" s="2" t="s">
        <v>102</v>
      </c>
      <c r="G39" s="2" t="s">
        <v>83</v>
      </c>
      <c r="H39" s="2" t="s">
        <v>25</v>
      </c>
      <c r="I39" s="2" t="s">
        <v>26</v>
      </c>
      <c r="J39" s="2" t="s">
        <v>27</v>
      </c>
      <c r="K39" s="2" t="s">
        <v>14</v>
      </c>
      <c r="L39" s="2" t="s">
        <v>163</v>
      </c>
      <c r="M39" s="3"/>
      <c r="N39">
        <f t="shared" si="0"/>
        <v>0</v>
      </c>
      <c r="O39">
        <f t="shared" si="1"/>
        <v>1</v>
      </c>
      <c r="P39">
        <f t="shared" si="2"/>
        <v>0</v>
      </c>
      <c r="Q39">
        <f t="shared" si="3"/>
        <v>0</v>
      </c>
      <c r="R39">
        <f t="shared" si="4"/>
        <v>0</v>
      </c>
      <c r="S39">
        <f t="shared" si="5"/>
        <v>0</v>
      </c>
      <c r="T39">
        <f t="shared" si="6"/>
        <v>0</v>
      </c>
    </row>
    <row r="40" spans="1:20" ht="75">
      <c r="A40" s="2">
        <v>29</v>
      </c>
      <c r="B40" s="2" t="s">
        <v>164</v>
      </c>
      <c r="C40" s="3" t="s">
        <v>165</v>
      </c>
      <c r="D40" s="2">
        <v>2023</v>
      </c>
      <c r="E40" s="2" t="s">
        <v>22</v>
      </c>
      <c r="F40" s="2" t="s">
        <v>166</v>
      </c>
      <c r="G40" s="2" t="s">
        <v>57</v>
      </c>
      <c r="H40" s="2" t="s">
        <v>25</v>
      </c>
      <c r="I40" s="2" t="s">
        <v>26</v>
      </c>
      <c r="J40" s="2" t="s">
        <v>27</v>
      </c>
      <c r="K40" s="2" t="s">
        <v>28</v>
      </c>
      <c r="L40" s="2" t="s">
        <v>16</v>
      </c>
      <c r="M40" s="3"/>
      <c r="N40">
        <f t="shared" si="0"/>
        <v>0</v>
      </c>
      <c r="O40">
        <f t="shared" si="1"/>
        <v>0</v>
      </c>
      <c r="P40">
        <f t="shared" si="2"/>
        <v>1</v>
      </c>
      <c r="Q40">
        <f t="shared" si="3"/>
        <v>1</v>
      </c>
      <c r="R40">
        <f t="shared" si="4"/>
        <v>0</v>
      </c>
      <c r="S40">
        <f t="shared" si="5"/>
        <v>0</v>
      </c>
      <c r="T40">
        <f t="shared" si="6"/>
        <v>0</v>
      </c>
    </row>
  </sheetData>
  <autoFilter ref="A1:T40" xr:uid="{692D1461-4CCF-447F-880B-37C0E11BA5ED}"/>
  <conditionalFormatting sqref="A1:M35 B36:D40">
    <cfRule type="containsBlanks" dxfId="60" priority="3">
      <formula>LEN(TRIM(A1))=0</formula>
    </cfRule>
  </conditionalFormatting>
  <conditionalFormatting sqref="I27:J27 H29 J34">
    <cfRule type="containsBlanks" dxfId="59" priority="5">
      <formula>LEN(TRIM(H27))=0</formula>
    </cfRule>
  </conditionalFormatting>
  <conditionalFormatting sqref="I36:K40">
    <cfRule type="containsBlanks" dxfId="58" priority="1">
      <formula>LEN(TRIM(I36))=0</formula>
    </cfRule>
  </conditionalFormatting>
  <conditionalFormatting sqref="N1:T1 L36 M38">
    <cfRule type="containsBlanks" dxfId="57" priority="4">
      <formula>LEN(TRIM(L1))=0</formula>
    </cfRule>
  </conditionalFormatting>
  <pageMargins left="0.25" right="0.25" top="0.75" bottom="0.75" header="0.3" footer="0.3"/>
  <pageSetup paperSize="9" scale="51"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7396CF-D9B3-43E4-B5F8-4EF5C265EC80}">
  <dimension ref="A3:H7"/>
  <sheetViews>
    <sheetView workbookViewId="0"/>
  </sheetViews>
  <sheetFormatPr defaultColWidth="11.42578125" defaultRowHeight="15"/>
  <cols>
    <col min="1" max="1" width="23.5703125" bestFit="1" customWidth="1"/>
    <col min="2" max="2" width="22.42578125" bestFit="1" customWidth="1"/>
    <col min="3" max="3" width="18.7109375" bestFit="1" customWidth="1"/>
    <col min="4" max="4" width="21.5703125" bestFit="1" customWidth="1"/>
    <col min="5" max="5" width="18.7109375" bestFit="1" customWidth="1"/>
    <col min="6" max="6" width="19.7109375" bestFit="1" customWidth="1"/>
    <col min="7" max="7" width="17.140625" bestFit="1" customWidth="1"/>
    <col min="8" max="8" width="22.42578125" bestFit="1" customWidth="1"/>
  </cols>
  <sheetData>
    <row r="3" spans="1:8">
      <c r="A3" s="20" t="s">
        <v>1241</v>
      </c>
      <c r="B3" t="s">
        <v>1244</v>
      </c>
      <c r="C3" t="s">
        <v>1245</v>
      </c>
      <c r="D3" t="s">
        <v>1246</v>
      </c>
      <c r="E3" t="s">
        <v>1247</v>
      </c>
      <c r="F3" t="s">
        <v>1248</v>
      </c>
      <c r="G3" t="s">
        <v>1249</v>
      </c>
      <c r="H3" t="s">
        <v>1250</v>
      </c>
    </row>
    <row r="4" spans="1:8">
      <c r="A4" s="21" t="s">
        <v>25</v>
      </c>
      <c r="B4">
        <v>19</v>
      </c>
      <c r="C4">
        <v>13</v>
      </c>
      <c r="D4">
        <v>11</v>
      </c>
      <c r="E4">
        <v>8</v>
      </c>
      <c r="F4">
        <v>3</v>
      </c>
      <c r="G4">
        <v>2</v>
      </c>
      <c r="H4">
        <v>1</v>
      </c>
    </row>
    <row r="5" spans="1:8">
      <c r="A5" s="21" t="s">
        <v>142</v>
      </c>
      <c r="B5">
        <v>1</v>
      </c>
      <c r="C5">
        <v>1</v>
      </c>
      <c r="D5">
        <v>1</v>
      </c>
      <c r="E5">
        <v>0</v>
      </c>
      <c r="F5">
        <v>0</v>
      </c>
      <c r="G5">
        <v>1</v>
      </c>
      <c r="H5">
        <v>0</v>
      </c>
    </row>
    <row r="6" spans="1:8">
      <c r="A6" s="21" t="s">
        <v>32</v>
      </c>
      <c r="B6">
        <v>5</v>
      </c>
      <c r="C6">
        <v>2</v>
      </c>
      <c r="D6">
        <v>2</v>
      </c>
      <c r="E6">
        <v>1</v>
      </c>
      <c r="F6">
        <v>0</v>
      </c>
      <c r="G6">
        <v>1</v>
      </c>
      <c r="H6">
        <v>0</v>
      </c>
    </row>
    <row r="7" spans="1:8">
      <c r="A7" s="21" t="s">
        <v>1243</v>
      </c>
      <c r="B7">
        <v>25</v>
      </c>
      <c r="C7">
        <v>16</v>
      </c>
      <c r="D7">
        <v>14</v>
      </c>
      <c r="E7">
        <v>9</v>
      </c>
      <c r="F7">
        <v>3</v>
      </c>
      <c r="G7">
        <v>4</v>
      </c>
      <c r="H7">
        <v>1</v>
      </c>
    </row>
  </sheetData>
  <pageMargins left="0.7" right="0.7" top="0.78740157499999996" bottom="0.78740157499999996"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945A4A-A0E6-4E69-A2FC-E6B591FE6287}">
  <dimension ref="A3:B39"/>
  <sheetViews>
    <sheetView topLeftCell="A7" workbookViewId="0"/>
  </sheetViews>
  <sheetFormatPr defaultColWidth="11.42578125" defaultRowHeight="15"/>
  <cols>
    <col min="1" max="1" width="53.7109375" bestFit="1" customWidth="1"/>
    <col min="2" max="2" width="26.7109375" bestFit="1" customWidth="1"/>
  </cols>
  <sheetData>
    <row r="3" spans="1:2">
      <c r="A3" s="20" t="s">
        <v>1241</v>
      </c>
      <c r="B3" t="s">
        <v>1251</v>
      </c>
    </row>
    <row r="4" spans="1:2">
      <c r="A4" s="21" t="s">
        <v>25</v>
      </c>
      <c r="B4">
        <v>28</v>
      </c>
    </row>
    <row r="5" spans="1:2">
      <c r="A5" s="22" t="s">
        <v>88</v>
      </c>
      <c r="B5">
        <v>2</v>
      </c>
    </row>
    <row r="6" spans="1:2">
      <c r="A6" s="23" t="s">
        <v>87</v>
      </c>
      <c r="B6">
        <v>1</v>
      </c>
    </row>
    <row r="7" spans="1:2">
      <c r="A7" s="23" t="s">
        <v>121</v>
      </c>
      <c r="B7">
        <v>1</v>
      </c>
    </row>
    <row r="8" spans="1:2">
      <c r="A8" s="22" t="s">
        <v>155</v>
      </c>
      <c r="B8">
        <v>1</v>
      </c>
    </row>
    <row r="9" spans="1:2">
      <c r="A9" s="23" t="s">
        <v>154</v>
      </c>
      <c r="B9">
        <v>1</v>
      </c>
    </row>
    <row r="10" spans="1:2">
      <c r="A10" s="22" t="s">
        <v>57</v>
      </c>
      <c r="B10">
        <v>5</v>
      </c>
    </row>
    <row r="11" spans="1:2">
      <c r="A11" s="23" t="s">
        <v>56</v>
      </c>
      <c r="B11">
        <v>1</v>
      </c>
    </row>
    <row r="12" spans="1:2">
      <c r="A12" s="23" t="s">
        <v>166</v>
      </c>
      <c r="B12">
        <v>1</v>
      </c>
    </row>
    <row r="13" spans="1:2">
      <c r="A13" s="23" t="s">
        <v>94</v>
      </c>
      <c r="B13">
        <v>1</v>
      </c>
    </row>
    <row r="14" spans="1:2">
      <c r="A14" s="23" t="s">
        <v>130</v>
      </c>
      <c r="B14">
        <v>1</v>
      </c>
    </row>
    <row r="15" spans="1:2">
      <c r="A15" s="23" t="s">
        <v>116</v>
      </c>
      <c r="B15">
        <v>1</v>
      </c>
    </row>
    <row r="16" spans="1:2">
      <c r="A16" s="22" t="s">
        <v>24</v>
      </c>
      <c r="B16">
        <v>12</v>
      </c>
    </row>
    <row r="17" spans="1:2">
      <c r="A17" s="23" t="s">
        <v>23</v>
      </c>
      <c r="B17">
        <v>12</v>
      </c>
    </row>
    <row r="18" spans="1:2">
      <c r="A18" s="22" t="s">
        <v>98</v>
      </c>
      <c r="B18">
        <v>4</v>
      </c>
    </row>
    <row r="19" spans="1:2">
      <c r="A19" s="23" t="s">
        <v>97</v>
      </c>
      <c r="B19">
        <v>4</v>
      </c>
    </row>
    <row r="20" spans="1:2">
      <c r="A20" s="22" t="s">
        <v>83</v>
      </c>
      <c r="B20">
        <v>4</v>
      </c>
    </row>
    <row r="21" spans="1:2">
      <c r="A21" s="23" t="s">
        <v>82</v>
      </c>
      <c r="B21">
        <v>1</v>
      </c>
    </row>
    <row r="22" spans="1:2">
      <c r="A22" s="23" t="s">
        <v>102</v>
      </c>
      <c r="B22">
        <v>3</v>
      </c>
    </row>
    <row r="23" spans="1:2">
      <c r="A23" s="21" t="s">
        <v>142</v>
      </c>
      <c r="B23">
        <v>2</v>
      </c>
    </row>
    <row r="24" spans="1:2">
      <c r="A24" s="22" t="s">
        <v>83</v>
      </c>
      <c r="B24">
        <v>2</v>
      </c>
    </row>
    <row r="25" spans="1:2">
      <c r="A25" s="23" t="s">
        <v>147</v>
      </c>
      <c r="B25">
        <v>1</v>
      </c>
    </row>
    <row r="26" spans="1:2">
      <c r="A26" s="23" t="s">
        <v>141</v>
      </c>
      <c r="B26">
        <v>1</v>
      </c>
    </row>
    <row r="27" spans="1:2">
      <c r="A27" s="21" t="s">
        <v>32</v>
      </c>
      <c r="B27">
        <v>9</v>
      </c>
    </row>
    <row r="28" spans="1:2">
      <c r="A28" s="22" t="s">
        <v>57</v>
      </c>
      <c r="B28">
        <v>1</v>
      </c>
    </row>
    <row r="29" spans="1:2">
      <c r="A29" s="23" t="s">
        <v>111</v>
      </c>
      <c r="B29">
        <v>1</v>
      </c>
    </row>
    <row r="30" spans="1:2">
      <c r="A30" s="22" t="s">
        <v>1252</v>
      </c>
      <c r="B30">
        <v>1</v>
      </c>
    </row>
    <row r="31" spans="1:2">
      <c r="A31" s="23" t="s">
        <v>126</v>
      </c>
      <c r="B31">
        <v>1</v>
      </c>
    </row>
    <row r="32" spans="1:2">
      <c r="A32" s="22" t="s">
        <v>1253</v>
      </c>
      <c r="B32">
        <v>1</v>
      </c>
    </row>
    <row r="33" spans="1:2">
      <c r="A33" s="23" t="s">
        <v>126</v>
      </c>
      <c r="B33">
        <v>1</v>
      </c>
    </row>
    <row r="34" spans="1:2">
      <c r="A34" s="22" t="s">
        <v>24</v>
      </c>
      <c r="B34">
        <v>1</v>
      </c>
    </row>
    <row r="35" spans="1:2">
      <c r="A35" s="23" t="s">
        <v>30</v>
      </c>
      <c r="B35">
        <v>1</v>
      </c>
    </row>
    <row r="36" spans="1:2">
      <c r="A36" s="22" t="s">
        <v>83</v>
      </c>
      <c r="B36">
        <v>5</v>
      </c>
    </row>
    <row r="37" spans="1:2">
      <c r="A37" s="23" t="s">
        <v>102</v>
      </c>
      <c r="B37">
        <v>4</v>
      </c>
    </row>
    <row r="38" spans="1:2">
      <c r="A38" s="23" t="s">
        <v>139</v>
      </c>
      <c r="B38">
        <v>1</v>
      </c>
    </row>
    <row r="39" spans="1:2">
      <c r="A39" s="21" t="s">
        <v>1243</v>
      </c>
      <c r="B39">
        <v>39</v>
      </c>
    </row>
  </sheetData>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012C61-5D36-48C0-B58E-EF8036B5F22B}">
  <dimension ref="A1:AH10"/>
  <sheetViews>
    <sheetView tabSelected="1" zoomScale="130" zoomScaleNormal="130" workbookViewId="0">
      <pane xSplit="4" ySplit="1" topLeftCell="Z2" activePane="bottomRight" state="frozen"/>
      <selection pane="bottomRight" activeCell="AA2" sqref="AA2"/>
      <selection pane="bottomLeft" activeCell="A2" sqref="A2"/>
      <selection pane="topRight" activeCell="E1" sqref="E1"/>
    </sheetView>
  </sheetViews>
  <sheetFormatPr defaultColWidth="11.42578125" defaultRowHeight="15"/>
  <cols>
    <col min="2" max="2" width="37.85546875" customWidth="1"/>
    <col min="3" max="3" width="12.140625" customWidth="1"/>
    <col min="4" max="4" width="7.28515625" bestFit="1" customWidth="1"/>
    <col min="5" max="5" width="11.140625" customWidth="1"/>
    <col min="8" max="8" width="33" customWidth="1"/>
    <col min="10" max="10" width="34.28515625" customWidth="1"/>
    <col min="12" max="12" width="48.85546875" customWidth="1"/>
    <col min="13" max="13" width="39.5703125" customWidth="1"/>
    <col min="14" max="14" width="36.140625" customWidth="1"/>
    <col min="15" max="16" width="25.85546875" customWidth="1"/>
    <col min="17" max="17" width="16" customWidth="1"/>
    <col min="18" max="18" width="40.85546875" customWidth="1"/>
    <col min="19" max="19" width="32.140625" customWidth="1"/>
    <col min="20" max="20" width="34.42578125" customWidth="1"/>
    <col min="21" max="21" width="29.28515625" customWidth="1"/>
    <col min="22" max="22" width="27.42578125" customWidth="1"/>
    <col min="23" max="23" width="42.140625" customWidth="1"/>
    <col min="24" max="24" width="88.140625" customWidth="1"/>
    <col min="25" max="26" width="42.140625" customWidth="1"/>
    <col min="27" max="27" width="47" customWidth="1"/>
    <col min="28" max="28" width="32.85546875" customWidth="1"/>
    <col min="29" max="29" width="39.28515625" customWidth="1"/>
    <col min="30" max="30" width="20.5703125" customWidth="1"/>
    <col min="31" max="31" width="44.7109375" customWidth="1"/>
    <col min="32" max="32" width="53.5703125" customWidth="1"/>
    <col min="33" max="33" width="22.85546875" customWidth="1"/>
    <col min="34" max="34" width="73.5703125" customWidth="1"/>
  </cols>
  <sheetData>
    <row r="1" spans="1:34" ht="45">
      <c r="A1" s="45" t="s">
        <v>0</v>
      </c>
      <c r="B1" s="1" t="s">
        <v>1</v>
      </c>
      <c r="C1" s="1" t="s">
        <v>2</v>
      </c>
      <c r="D1" s="1" t="s">
        <v>3</v>
      </c>
      <c r="E1" s="1" t="s">
        <v>167</v>
      </c>
      <c r="F1" s="1" t="s">
        <v>5</v>
      </c>
      <c r="G1" s="1" t="s">
        <v>6</v>
      </c>
      <c r="H1" s="1" t="s">
        <v>168</v>
      </c>
      <c r="I1" s="1" t="s">
        <v>10</v>
      </c>
      <c r="J1" s="1" t="s">
        <v>169</v>
      </c>
      <c r="K1" s="1" t="s">
        <v>170</v>
      </c>
      <c r="L1" s="1" t="s">
        <v>171</v>
      </c>
      <c r="M1" s="1" t="s">
        <v>172</v>
      </c>
      <c r="N1" s="1" t="s">
        <v>173</v>
      </c>
      <c r="O1" s="5" t="s">
        <v>174</v>
      </c>
      <c r="P1" s="5" t="s">
        <v>175</v>
      </c>
      <c r="Q1" s="1" t="s">
        <v>176</v>
      </c>
      <c r="R1" s="1" t="s">
        <v>177</v>
      </c>
      <c r="S1" s="1" t="s">
        <v>178</v>
      </c>
      <c r="T1" s="1" t="s">
        <v>179</v>
      </c>
      <c r="U1" s="1" t="s">
        <v>180</v>
      </c>
      <c r="V1" s="1" t="s">
        <v>181</v>
      </c>
      <c r="W1" s="1" t="s">
        <v>182</v>
      </c>
      <c r="X1" s="1" t="s">
        <v>183</v>
      </c>
      <c r="Y1" s="1" t="s">
        <v>184</v>
      </c>
      <c r="Z1" s="1" t="s">
        <v>185</v>
      </c>
      <c r="AA1" s="1" t="s">
        <v>186</v>
      </c>
      <c r="AB1" s="1" t="s">
        <v>187</v>
      </c>
      <c r="AC1" s="1" t="s">
        <v>188</v>
      </c>
      <c r="AD1" s="1" t="s">
        <v>189</v>
      </c>
      <c r="AE1" s="1" t="s">
        <v>190</v>
      </c>
      <c r="AF1" s="1" t="s">
        <v>191</v>
      </c>
      <c r="AG1" s="1" t="s">
        <v>192</v>
      </c>
      <c r="AH1" s="1" t="s">
        <v>12</v>
      </c>
    </row>
    <row r="2" spans="1:34" ht="409.5">
      <c r="A2" s="2">
        <v>22</v>
      </c>
      <c r="B2" s="2" t="s">
        <v>193</v>
      </c>
      <c r="C2" s="2" t="s">
        <v>101</v>
      </c>
      <c r="D2" s="2" t="s">
        <v>194</v>
      </c>
      <c r="E2" s="2" t="s">
        <v>22</v>
      </c>
      <c r="F2" s="2" t="s">
        <v>102</v>
      </c>
      <c r="G2" s="2" t="s">
        <v>83</v>
      </c>
      <c r="H2" s="2" t="s">
        <v>195</v>
      </c>
      <c r="I2" s="2" t="s">
        <v>196</v>
      </c>
      <c r="J2" s="2" t="s">
        <v>197</v>
      </c>
      <c r="K2" s="2" t="s">
        <v>198</v>
      </c>
      <c r="L2" s="2" t="s">
        <v>199</v>
      </c>
      <c r="M2" s="2" t="s">
        <v>200</v>
      </c>
      <c r="N2" s="2" t="s">
        <v>201</v>
      </c>
      <c r="O2" s="2" t="s">
        <v>202</v>
      </c>
      <c r="P2" s="2" t="s">
        <v>203</v>
      </c>
      <c r="Q2" s="2">
        <v>1</v>
      </c>
      <c r="R2" s="18" t="s">
        <v>204</v>
      </c>
      <c r="S2" s="2" t="s">
        <v>205</v>
      </c>
      <c r="T2" s="2" t="s">
        <v>206</v>
      </c>
      <c r="U2" s="2" t="s">
        <v>207</v>
      </c>
      <c r="V2" s="2" t="s">
        <v>208</v>
      </c>
      <c r="W2" s="2" t="s">
        <v>209</v>
      </c>
      <c r="X2" s="2" t="s">
        <v>210</v>
      </c>
      <c r="Y2" s="2" t="s">
        <v>211</v>
      </c>
      <c r="Z2" s="2" t="s">
        <v>212</v>
      </c>
      <c r="AA2" s="2" t="s">
        <v>213</v>
      </c>
      <c r="AB2" s="2" t="s">
        <v>214</v>
      </c>
      <c r="AC2" s="2" t="s">
        <v>215</v>
      </c>
      <c r="AD2" s="2" t="s">
        <v>33</v>
      </c>
      <c r="AE2" s="18" t="s">
        <v>216</v>
      </c>
      <c r="AF2" s="2" t="s">
        <v>33</v>
      </c>
      <c r="AG2" s="2" t="s">
        <v>33</v>
      </c>
      <c r="AH2" s="2"/>
    </row>
    <row r="3" spans="1:34" ht="409.5">
      <c r="A3" s="2">
        <v>27</v>
      </c>
      <c r="B3" s="2" t="s">
        <v>109</v>
      </c>
      <c r="C3" s="2" t="s">
        <v>110</v>
      </c>
      <c r="D3" s="2">
        <v>2022</v>
      </c>
      <c r="E3" s="2" t="s">
        <v>22</v>
      </c>
      <c r="F3" s="2" t="s">
        <v>126</v>
      </c>
      <c r="G3" s="2" t="s">
        <v>57</v>
      </c>
      <c r="H3" s="2" t="s">
        <v>217</v>
      </c>
      <c r="I3" s="2" t="s">
        <v>196</v>
      </c>
      <c r="J3" s="2" t="s">
        <v>218</v>
      </c>
      <c r="K3" s="2" t="s">
        <v>219</v>
      </c>
      <c r="L3" s="18" t="s">
        <v>220</v>
      </c>
      <c r="M3" s="2" t="s">
        <v>221</v>
      </c>
      <c r="N3" s="18" t="s">
        <v>222</v>
      </c>
      <c r="O3" s="2" t="s">
        <v>223</v>
      </c>
      <c r="P3" s="2" t="s">
        <v>224</v>
      </c>
      <c r="Q3" s="2">
        <v>1</v>
      </c>
      <c r="R3" s="2" t="s">
        <v>225</v>
      </c>
      <c r="S3" s="2" t="s">
        <v>226</v>
      </c>
      <c r="T3" s="18" t="s">
        <v>227</v>
      </c>
      <c r="U3" s="2" t="s">
        <v>228</v>
      </c>
      <c r="V3" s="2" t="s">
        <v>229</v>
      </c>
      <c r="W3" s="2" t="s">
        <v>230</v>
      </c>
      <c r="X3" s="2" t="s">
        <v>231</v>
      </c>
      <c r="Y3" s="2" t="s">
        <v>232</v>
      </c>
      <c r="Z3" s="2" t="s">
        <v>233</v>
      </c>
      <c r="AA3" s="2" t="s">
        <v>234</v>
      </c>
      <c r="AB3" s="2" t="s">
        <v>214</v>
      </c>
      <c r="AC3" s="2" t="s">
        <v>235</v>
      </c>
      <c r="AD3" s="2" t="s">
        <v>33</v>
      </c>
      <c r="AE3" s="18" t="s">
        <v>236</v>
      </c>
      <c r="AF3" s="2" t="s">
        <v>33</v>
      </c>
      <c r="AG3" s="2" t="s">
        <v>33</v>
      </c>
      <c r="AH3" s="2" t="s">
        <v>237</v>
      </c>
    </row>
    <row r="4" spans="1:34" ht="409.5">
      <c r="A4" s="2">
        <v>24</v>
      </c>
      <c r="B4" s="2" t="s">
        <v>238</v>
      </c>
      <c r="C4" s="2" t="s">
        <v>101</v>
      </c>
      <c r="D4" s="2">
        <v>2023</v>
      </c>
      <c r="E4" s="2" t="s">
        <v>22</v>
      </c>
      <c r="F4" s="2" t="s">
        <v>102</v>
      </c>
      <c r="G4" s="2" t="s">
        <v>83</v>
      </c>
      <c r="H4" s="2" t="s">
        <v>239</v>
      </c>
      <c r="I4" s="2" t="s">
        <v>14</v>
      </c>
      <c r="J4" s="2" t="s">
        <v>240</v>
      </c>
      <c r="K4" s="2" t="s">
        <v>241</v>
      </c>
      <c r="L4" s="2" t="s">
        <v>242</v>
      </c>
      <c r="M4" s="2" t="s">
        <v>243</v>
      </c>
      <c r="N4" s="2" t="s">
        <v>244</v>
      </c>
      <c r="O4" s="2" t="s">
        <v>202</v>
      </c>
      <c r="P4" s="2" t="s">
        <v>245</v>
      </c>
      <c r="Q4" s="2">
        <v>1</v>
      </c>
      <c r="R4" s="2" t="s">
        <v>246</v>
      </c>
      <c r="S4" s="2" t="s">
        <v>247</v>
      </c>
      <c r="T4" s="2" t="s">
        <v>248</v>
      </c>
      <c r="U4" s="2" t="s">
        <v>249</v>
      </c>
      <c r="V4" s="2" t="s">
        <v>208</v>
      </c>
      <c r="W4" s="2" t="s">
        <v>250</v>
      </c>
      <c r="X4" s="2" t="s">
        <v>251</v>
      </c>
      <c r="Y4" s="2" t="s">
        <v>250</v>
      </c>
      <c r="Z4" s="2" t="s">
        <v>250</v>
      </c>
      <c r="AA4" s="2" t="s">
        <v>252</v>
      </c>
      <c r="AB4" s="2" t="s">
        <v>214</v>
      </c>
      <c r="AC4" s="2" t="s">
        <v>253</v>
      </c>
      <c r="AD4" s="2" t="s">
        <v>33</v>
      </c>
      <c r="AE4" s="2" t="s">
        <v>254</v>
      </c>
      <c r="AF4" s="2" t="s">
        <v>33</v>
      </c>
      <c r="AG4" s="2" t="s">
        <v>33</v>
      </c>
    </row>
    <row r="5" spans="1:34" ht="405">
      <c r="A5" s="2">
        <v>37</v>
      </c>
      <c r="B5" s="2" t="s">
        <v>124</v>
      </c>
      <c r="C5" s="3" t="s">
        <v>125</v>
      </c>
      <c r="D5" s="3">
        <v>2021</v>
      </c>
      <c r="E5" s="2" t="s">
        <v>81</v>
      </c>
      <c r="F5" s="3" t="s">
        <v>126</v>
      </c>
      <c r="G5" s="3" t="s">
        <v>255</v>
      </c>
      <c r="H5" s="2" t="s">
        <v>33</v>
      </c>
      <c r="I5" s="2" t="s">
        <v>196</v>
      </c>
      <c r="J5" s="2" t="s">
        <v>256</v>
      </c>
      <c r="K5" s="46" t="s">
        <v>257</v>
      </c>
      <c r="L5" s="18" t="s">
        <v>258</v>
      </c>
      <c r="M5" s="18" t="s">
        <v>259</v>
      </c>
      <c r="N5" s="2" t="s">
        <v>260</v>
      </c>
      <c r="O5" s="2" t="s">
        <v>33</v>
      </c>
      <c r="P5" s="2" t="s">
        <v>33</v>
      </c>
      <c r="Q5" s="2">
        <v>1</v>
      </c>
      <c r="R5" s="2" t="s">
        <v>261</v>
      </c>
      <c r="S5" s="2" t="s">
        <v>262</v>
      </c>
      <c r="T5" s="18" t="s">
        <v>263</v>
      </c>
      <c r="U5" s="2" t="s">
        <v>264</v>
      </c>
      <c r="V5" s="2" t="s">
        <v>33</v>
      </c>
      <c r="W5" s="2" t="s">
        <v>265</v>
      </c>
      <c r="X5" s="2" t="s">
        <v>266</v>
      </c>
      <c r="Y5" s="2" t="s">
        <v>265</v>
      </c>
      <c r="Z5" s="2" t="s">
        <v>265</v>
      </c>
      <c r="AA5" s="2" t="s">
        <v>265</v>
      </c>
      <c r="AB5" s="2" t="s">
        <v>267</v>
      </c>
      <c r="AC5" s="2" t="s">
        <v>268</v>
      </c>
      <c r="AD5" s="2" t="s">
        <v>33</v>
      </c>
      <c r="AE5" s="18" t="s">
        <v>269</v>
      </c>
      <c r="AF5" s="18" t="s">
        <v>270</v>
      </c>
      <c r="AG5" s="2" t="s">
        <v>33</v>
      </c>
      <c r="AH5" s="2" t="s">
        <v>271</v>
      </c>
    </row>
    <row r="6" spans="1:34" ht="409.5">
      <c r="A6" s="2">
        <v>2</v>
      </c>
      <c r="B6" s="2" t="s">
        <v>29</v>
      </c>
      <c r="C6" s="2" t="s">
        <v>30</v>
      </c>
      <c r="D6" s="2">
        <v>2018</v>
      </c>
      <c r="E6" s="2" t="s">
        <v>22</v>
      </c>
      <c r="F6" s="2" t="s">
        <v>272</v>
      </c>
      <c r="G6" s="2" t="s">
        <v>24</v>
      </c>
      <c r="H6" s="2" t="s">
        <v>273</v>
      </c>
      <c r="I6" s="2" t="s">
        <v>196</v>
      </c>
      <c r="J6" s="2" t="s">
        <v>274</v>
      </c>
      <c r="K6" s="2" t="s">
        <v>275</v>
      </c>
      <c r="L6" s="2" t="s">
        <v>276</v>
      </c>
      <c r="M6" s="2" t="s">
        <v>277</v>
      </c>
      <c r="N6" s="2" t="s">
        <v>278</v>
      </c>
      <c r="O6" s="18" t="s">
        <v>279</v>
      </c>
      <c r="P6" s="18" t="s">
        <v>280</v>
      </c>
      <c r="Q6" s="2">
        <v>1</v>
      </c>
      <c r="R6" s="2" t="s">
        <v>281</v>
      </c>
      <c r="S6" s="2" t="s">
        <v>282</v>
      </c>
      <c r="T6" s="2" t="s">
        <v>283</v>
      </c>
      <c r="U6" s="2" t="s">
        <v>284</v>
      </c>
      <c r="V6" s="2" t="s">
        <v>285</v>
      </c>
      <c r="W6" s="40" t="s">
        <v>286</v>
      </c>
      <c r="X6" s="2" t="s">
        <v>287</v>
      </c>
      <c r="Y6" s="2" t="s">
        <v>211</v>
      </c>
      <c r="Z6" s="2" t="s">
        <v>211</v>
      </c>
      <c r="AA6" s="2" t="s">
        <v>211</v>
      </c>
      <c r="AB6" s="2" t="s">
        <v>214</v>
      </c>
      <c r="AC6" s="2" t="s">
        <v>288</v>
      </c>
      <c r="AD6" s="2" t="s">
        <v>33</v>
      </c>
      <c r="AE6" s="2" t="s">
        <v>33</v>
      </c>
      <c r="AF6" s="2" t="s">
        <v>289</v>
      </c>
      <c r="AG6" s="2" t="s">
        <v>33</v>
      </c>
    </row>
    <row r="7" spans="1:34" ht="409.5">
      <c r="A7" s="2">
        <v>42</v>
      </c>
      <c r="B7" s="2" t="s">
        <v>134</v>
      </c>
      <c r="C7" s="3" t="s">
        <v>135</v>
      </c>
      <c r="D7" s="3">
        <v>2018</v>
      </c>
      <c r="E7" s="2" t="s">
        <v>81</v>
      </c>
      <c r="F7" s="3" t="s">
        <v>102</v>
      </c>
      <c r="G7" s="3" t="s">
        <v>83</v>
      </c>
      <c r="H7" s="2" t="s">
        <v>290</v>
      </c>
      <c r="I7" s="2" t="s">
        <v>28</v>
      </c>
      <c r="J7" s="2" t="s">
        <v>291</v>
      </c>
      <c r="K7" s="2" t="s">
        <v>292</v>
      </c>
      <c r="L7" s="2" t="s">
        <v>293</v>
      </c>
      <c r="M7" s="2" t="s">
        <v>294</v>
      </c>
      <c r="N7" s="2" t="s">
        <v>295</v>
      </c>
      <c r="O7" s="2" t="s">
        <v>296</v>
      </c>
      <c r="P7" s="2" t="s">
        <v>297</v>
      </c>
      <c r="Q7" s="2">
        <v>0</v>
      </c>
      <c r="R7" s="2" t="s">
        <v>298</v>
      </c>
      <c r="S7" s="2" t="s">
        <v>297</v>
      </c>
      <c r="T7" s="2" t="s">
        <v>297</v>
      </c>
      <c r="U7" s="2" t="s">
        <v>297</v>
      </c>
      <c r="V7" s="2" t="s">
        <v>299</v>
      </c>
      <c r="W7" s="2" t="s">
        <v>300</v>
      </c>
      <c r="X7" s="2" t="s">
        <v>300</v>
      </c>
      <c r="Y7" s="2" t="s">
        <v>300</v>
      </c>
      <c r="Z7" s="2" t="s">
        <v>300</v>
      </c>
      <c r="AA7" s="2" t="s">
        <v>301</v>
      </c>
      <c r="AB7" s="2" t="s">
        <v>300</v>
      </c>
      <c r="AC7" s="2" t="s">
        <v>302</v>
      </c>
      <c r="AD7" s="2" t="s">
        <v>303</v>
      </c>
      <c r="AE7" s="2" t="s">
        <v>304</v>
      </c>
      <c r="AF7" s="2" t="s">
        <v>305</v>
      </c>
      <c r="AG7" s="2" t="s">
        <v>33</v>
      </c>
      <c r="AH7" s="2" t="s">
        <v>306</v>
      </c>
    </row>
    <row r="8" spans="1:34" ht="409.5">
      <c r="A8" s="2">
        <v>45</v>
      </c>
      <c r="B8" s="2" t="s">
        <v>137</v>
      </c>
      <c r="C8" s="3" t="s">
        <v>138</v>
      </c>
      <c r="D8" s="3">
        <v>2020</v>
      </c>
      <c r="E8" s="3" t="s">
        <v>81</v>
      </c>
      <c r="F8" s="3" t="s">
        <v>139</v>
      </c>
      <c r="G8" s="3" t="s">
        <v>83</v>
      </c>
      <c r="H8" s="2" t="s">
        <v>307</v>
      </c>
      <c r="I8" s="3" t="s">
        <v>14</v>
      </c>
      <c r="J8" s="2" t="s">
        <v>308</v>
      </c>
      <c r="K8" s="2" t="s">
        <v>309</v>
      </c>
      <c r="L8" s="2" t="s">
        <v>310</v>
      </c>
      <c r="M8" s="2" t="s">
        <v>33</v>
      </c>
      <c r="N8" s="2" t="s">
        <v>311</v>
      </c>
      <c r="O8" s="2" t="s">
        <v>312</v>
      </c>
      <c r="P8" s="2" t="s">
        <v>297</v>
      </c>
      <c r="Q8" s="2">
        <v>0</v>
      </c>
      <c r="R8" s="2" t="s">
        <v>313</v>
      </c>
      <c r="S8" s="2" t="s">
        <v>33</v>
      </c>
      <c r="T8" s="2" t="s">
        <v>314</v>
      </c>
      <c r="U8" s="2" t="s">
        <v>315</v>
      </c>
      <c r="V8" s="2" t="s">
        <v>316</v>
      </c>
      <c r="W8" s="2" t="s">
        <v>300</v>
      </c>
      <c r="X8" s="2" t="s">
        <v>300</v>
      </c>
      <c r="Y8" s="2" t="s">
        <v>300</v>
      </c>
      <c r="Z8" s="2" t="s">
        <v>300</v>
      </c>
      <c r="AA8" s="2" t="s">
        <v>300</v>
      </c>
      <c r="AB8" s="2" t="s">
        <v>300</v>
      </c>
      <c r="AC8" s="2" t="s">
        <v>317</v>
      </c>
      <c r="AD8" s="2" t="s">
        <v>33</v>
      </c>
      <c r="AE8" s="2" t="s">
        <v>318</v>
      </c>
      <c r="AF8" s="2" t="s">
        <v>33</v>
      </c>
      <c r="AG8" s="2" t="s">
        <v>319</v>
      </c>
      <c r="AH8" s="2" t="s">
        <v>320</v>
      </c>
    </row>
    <row r="9" spans="1:34" ht="409.5">
      <c r="A9" s="2">
        <v>48</v>
      </c>
      <c r="B9" s="2" t="s">
        <v>321</v>
      </c>
      <c r="C9" s="3" t="s">
        <v>146</v>
      </c>
      <c r="D9" s="3">
        <v>2020</v>
      </c>
      <c r="E9" s="2" t="s">
        <v>81</v>
      </c>
      <c r="F9" s="3" t="s">
        <v>102</v>
      </c>
      <c r="G9" s="3" t="s">
        <v>83</v>
      </c>
      <c r="H9" s="2" t="s">
        <v>322</v>
      </c>
      <c r="I9" s="2" t="s">
        <v>148</v>
      </c>
      <c r="J9" s="2" t="s">
        <v>323</v>
      </c>
      <c r="K9" s="2" t="s">
        <v>324</v>
      </c>
      <c r="L9" s="2" t="s">
        <v>325</v>
      </c>
      <c r="M9" s="2" t="s">
        <v>326</v>
      </c>
      <c r="N9" s="2" t="s">
        <v>327</v>
      </c>
      <c r="O9" s="2" t="s">
        <v>328</v>
      </c>
      <c r="P9" s="2" t="s">
        <v>297</v>
      </c>
      <c r="Q9" s="2">
        <v>0</v>
      </c>
      <c r="R9" s="2" t="s">
        <v>329</v>
      </c>
      <c r="S9" s="2" t="s">
        <v>297</v>
      </c>
      <c r="T9" s="2" t="s">
        <v>297</v>
      </c>
      <c r="U9" s="47" t="s">
        <v>297</v>
      </c>
      <c r="V9" s="2" t="s">
        <v>330</v>
      </c>
      <c r="W9" s="2" t="s">
        <v>300</v>
      </c>
      <c r="X9" s="2" t="s">
        <v>300</v>
      </c>
      <c r="Y9" s="2" t="s">
        <v>300</v>
      </c>
      <c r="Z9" s="2" t="s">
        <v>300</v>
      </c>
      <c r="AA9" s="2" t="s">
        <v>300</v>
      </c>
      <c r="AB9" s="2" t="s">
        <v>300</v>
      </c>
      <c r="AC9" s="2" t="s">
        <v>331</v>
      </c>
      <c r="AD9" s="2" t="s">
        <v>33</v>
      </c>
      <c r="AE9" s="2" t="s">
        <v>332</v>
      </c>
      <c r="AF9" s="2" t="s">
        <v>333</v>
      </c>
      <c r="AG9" s="2" t="s">
        <v>33</v>
      </c>
      <c r="AH9" s="2" t="s">
        <v>126</v>
      </c>
    </row>
    <row r="10" spans="1:34" ht="409.5">
      <c r="A10" s="2">
        <v>51</v>
      </c>
      <c r="B10" s="2" t="s">
        <v>150</v>
      </c>
      <c r="C10" s="3" t="s">
        <v>125</v>
      </c>
      <c r="D10" s="3">
        <v>2014</v>
      </c>
      <c r="E10" s="2" t="s">
        <v>81</v>
      </c>
      <c r="F10" s="3" t="s">
        <v>126</v>
      </c>
      <c r="G10" s="3" t="s">
        <v>334</v>
      </c>
      <c r="H10" s="2" t="s">
        <v>335</v>
      </c>
      <c r="I10" s="2" t="s">
        <v>196</v>
      </c>
      <c r="J10" s="2" t="s">
        <v>336</v>
      </c>
      <c r="K10" s="2" t="s">
        <v>337</v>
      </c>
      <c r="L10" s="2" t="s">
        <v>338</v>
      </c>
      <c r="M10" s="2" t="s">
        <v>126</v>
      </c>
      <c r="N10" s="2" t="s">
        <v>339</v>
      </c>
      <c r="O10" s="2" t="s">
        <v>340</v>
      </c>
      <c r="P10" s="2" t="s">
        <v>315</v>
      </c>
      <c r="Q10" s="2">
        <v>0</v>
      </c>
      <c r="R10" s="2">
        <v>0</v>
      </c>
      <c r="S10" s="2" t="s">
        <v>315</v>
      </c>
      <c r="T10" s="2" t="s">
        <v>315</v>
      </c>
      <c r="U10" s="2" t="s">
        <v>315</v>
      </c>
      <c r="V10" s="2" t="s">
        <v>315</v>
      </c>
      <c r="W10" s="2" t="s">
        <v>250</v>
      </c>
      <c r="X10" s="2" t="s">
        <v>250</v>
      </c>
      <c r="Y10" s="2" t="s">
        <v>250</v>
      </c>
      <c r="Z10" s="2" t="s">
        <v>250</v>
      </c>
      <c r="AA10" s="2" t="s">
        <v>315</v>
      </c>
      <c r="AB10" s="2" t="s">
        <v>214</v>
      </c>
      <c r="AC10" s="2" t="s">
        <v>341</v>
      </c>
      <c r="AD10" s="2" t="s">
        <v>315</v>
      </c>
      <c r="AE10" s="2" t="s">
        <v>315</v>
      </c>
      <c r="AF10" s="2" t="s">
        <v>315</v>
      </c>
      <c r="AG10" s="2" t="s">
        <v>315</v>
      </c>
      <c r="AH10" s="2" t="s">
        <v>342</v>
      </c>
    </row>
  </sheetData>
  <autoFilter ref="A1:AH10" xr:uid="{E5012C61-5D36-48C0-B58E-EF8036B5F22B}">
    <sortState xmlns:xlrd2="http://schemas.microsoft.com/office/spreadsheetml/2017/richdata2" ref="A2:AH10">
      <sortCondition descending="1" ref="D1:D10"/>
    </sortState>
  </autoFilter>
  <conditionalFormatting sqref="B2:N5 Q2:V7 O2:P8 W2:AG8 A6:N7 AH7:AH8 A8:Q8 S8:V8 A9:AH9 A10:T10 V10:AG10">
    <cfRule type="containsBlanks" dxfId="56" priority="3">
      <formula>LEN(TRIM(A2))=0</formula>
    </cfRule>
  </conditionalFormatting>
  <pageMargins left="0.7" right="0.7" top="0.78740157499999996" bottom="0.78740157499999996"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1D4292-D572-4418-AB1C-95FD6A628885}">
  <dimension ref="A1:V29"/>
  <sheetViews>
    <sheetView zoomScale="80" zoomScaleNormal="80" workbookViewId="0">
      <pane xSplit="4" ySplit="1" topLeftCell="E2" activePane="bottomRight" state="frozen"/>
      <selection pane="bottomRight" activeCell="B2" sqref="B2"/>
      <selection pane="bottomLeft" activeCell="A2" sqref="A2"/>
      <selection pane="topRight" activeCell="E1" sqref="E1"/>
    </sheetView>
  </sheetViews>
  <sheetFormatPr defaultColWidth="11.42578125" defaultRowHeight="15"/>
  <cols>
    <col min="1" max="1" width="6.85546875" style="18" customWidth="1"/>
    <col min="2" max="2" width="33.5703125" style="18" customWidth="1"/>
    <col min="3" max="3" width="21" style="18" customWidth="1"/>
    <col min="4" max="4" width="7.28515625" style="18" bestFit="1" customWidth="1"/>
    <col min="5" max="5" width="9.42578125" style="18" bestFit="1" customWidth="1"/>
    <col min="6" max="6" width="16.42578125" style="18" customWidth="1"/>
    <col min="7" max="7" width="10.5703125" style="18" customWidth="1"/>
    <col min="8" max="8" width="1.5703125" style="18" hidden="1" customWidth="1"/>
    <col min="9" max="9" width="27.5703125" style="18" customWidth="1"/>
    <col min="10" max="10" width="23.5703125" style="18" customWidth="1"/>
    <col min="11" max="11" width="20.140625" style="18" customWidth="1"/>
    <col min="12" max="12" width="25.140625" style="18" customWidth="1"/>
    <col min="13" max="13" width="27.140625" style="18" bestFit="1" customWidth="1"/>
    <col min="14" max="14" width="27.140625" style="18" customWidth="1"/>
    <col min="15" max="15" width="68.85546875" style="18" customWidth="1"/>
    <col min="16" max="16" width="95" style="18" customWidth="1"/>
    <col min="17" max="17" width="44.5703125" style="18" customWidth="1"/>
    <col min="18" max="18" width="39.5703125" style="18" customWidth="1"/>
    <col min="19" max="19" width="75.42578125" style="18" customWidth="1"/>
    <col min="20" max="20" width="50.140625" style="18" customWidth="1"/>
    <col min="21" max="21" width="42" style="18" customWidth="1"/>
    <col min="22" max="22" width="33.28515625" style="18" customWidth="1"/>
    <col min="23" max="16384" width="11.42578125" style="18"/>
  </cols>
  <sheetData>
    <row r="1" spans="1:22" s="37" customFormat="1" ht="45">
      <c r="A1" s="37" t="s">
        <v>0</v>
      </c>
      <c r="B1" s="38" t="s">
        <v>1</v>
      </c>
      <c r="C1" s="38" t="s">
        <v>2</v>
      </c>
      <c r="D1" s="38" t="s">
        <v>3</v>
      </c>
      <c r="E1" s="38" t="s">
        <v>167</v>
      </c>
      <c r="F1" s="38" t="s">
        <v>5</v>
      </c>
      <c r="G1" s="38" t="s">
        <v>6</v>
      </c>
      <c r="H1" s="38" t="s">
        <v>168</v>
      </c>
      <c r="I1" s="38" t="s">
        <v>10</v>
      </c>
      <c r="J1" s="38" t="s">
        <v>169</v>
      </c>
      <c r="K1" s="38" t="s">
        <v>343</v>
      </c>
      <c r="L1" s="39" t="s">
        <v>344</v>
      </c>
      <c r="M1" s="38" t="s">
        <v>345</v>
      </c>
      <c r="N1" s="38" t="s">
        <v>346</v>
      </c>
      <c r="O1" s="38" t="s">
        <v>347</v>
      </c>
      <c r="P1" s="38" t="s">
        <v>348</v>
      </c>
      <c r="Q1" s="38" t="s">
        <v>349</v>
      </c>
      <c r="R1" s="38" t="s">
        <v>189</v>
      </c>
      <c r="S1" s="38" t="s">
        <v>350</v>
      </c>
      <c r="T1" s="38" t="s">
        <v>351</v>
      </c>
      <c r="U1" s="38" t="s">
        <v>191</v>
      </c>
      <c r="V1" s="38" t="s">
        <v>192</v>
      </c>
    </row>
    <row r="2" spans="1:22" ht="258.95" customHeight="1">
      <c r="A2" s="18">
        <v>1</v>
      </c>
      <c r="B2" s="18" t="s">
        <v>48</v>
      </c>
      <c r="C2" s="18" t="s">
        <v>45</v>
      </c>
      <c r="D2" s="18">
        <v>2022</v>
      </c>
      <c r="E2" s="18" t="s">
        <v>22</v>
      </c>
      <c r="F2" s="18" t="s">
        <v>23</v>
      </c>
      <c r="G2" s="18" t="s">
        <v>24</v>
      </c>
      <c r="H2" s="18" t="s">
        <v>352</v>
      </c>
      <c r="I2" s="18" t="s">
        <v>49</v>
      </c>
      <c r="J2" s="18" t="s">
        <v>353</v>
      </c>
      <c r="K2" s="18" t="s">
        <v>354</v>
      </c>
      <c r="L2" s="18" t="s">
        <v>355</v>
      </c>
      <c r="M2" s="18" t="s">
        <v>356</v>
      </c>
      <c r="N2" s="18" t="s">
        <v>357</v>
      </c>
      <c r="O2" s="18" t="s">
        <v>358</v>
      </c>
      <c r="P2" s="18" t="s">
        <v>359</v>
      </c>
      <c r="Q2" s="18" t="s">
        <v>360</v>
      </c>
      <c r="R2" s="18" t="s">
        <v>361</v>
      </c>
      <c r="S2" s="18" t="s">
        <v>362</v>
      </c>
      <c r="T2" s="18" t="s">
        <v>363</v>
      </c>
      <c r="U2" s="18" t="s">
        <v>33</v>
      </c>
      <c r="V2" s="18" t="s">
        <v>33</v>
      </c>
    </row>
    <row r="3" spans="1:22" ht="360" customHeight="1">
      <c r="A3" s="18">
        <v>3</v>
      </c>
      <c r="B3" s="18" t="s">
        <v>44</v>
      </c>
      <c r="C3" s="18" t="s">
        <v>45</v>
      </c>
      <c r="D3" s="18">
        <v>2022</v>
      </c>
      <c r="E3" s="18" t="s">
        <v>22</v>
      </c>
      <c r="F3" s="18" t="s">
        <v>23</v>
      </c>
      <c r="G3" s="18" t="s">
        <v>24</v>
      </c>
      <c r="H3" s="18" t="s">
        <v>364</v>
      </c>
      <c r="I3" s="18" t="s">
        <v>46</v>
      </c>
      <c r="J3" s="18" t="s">
        <v>365</v>
      </c>
      <c r="K3" s="18" t="s">
        <v>354</v>
      </c>
      <c r="L3" s="18" t="s">
        <v>366</v>
      </c>
      <c r="M3" s="18" t="s">
        <v>367</v>
      </c>
      <c r="N3" s="18" t="s">
        <v>368</v>
      </c>
      <c r="O3" s="18" t="s">
        <v>369</v>
      </c>
      <c r="P3" s="18" t="s">
        <v>370</v>
      </c>
      <c r="Q3" s="18" t="s">
        <v>33</v>
      </c>
      <c r="R3" s="18" t="s">
        <v>371</v>
      </c>
      <c r="S3" s="18" t="s">
        <v>372</v>
      </c>
      <c r="T3" s="18" t="s">
        <v>33</v>
      </c>
      <c r="U3" s="18" t="s">
        <v>33</v>
      </c>
      <c r="V3" s="18" t="s">
        <v>373</v>
      </c>
    </row>
    <row r="4" spans="1:22" ht="345">
      <c r="A4" s="18">
        <v>4</v>
      </c>
      <c r="B4" s="18" t="s">
        <v>50</v>
      </c>
      <c r="C4" s="18" t="s">
        <v>45</v>
      </c>
      <c r="D4" s="18">
        <v>2023</v>
      </c>
      <c r="E4" s="18" t="s">
        <v>22</v>
      </c>
      <c r="F4" s="18" t="s">
        <v>23</v>
      </c>
      <c r="G4" s="18" t="s">
        <v>24</v>
      </c>
      <c r="I4" s="18" t="s">
        <v>374</v>
      </c>
      <c r="J4" s="18" t="s">
        <v>375</v>
      </c>
      <c r="K4" s="18" t="s">
        <v>354</v>
      </c>
      <c r="L4" s="18" t="s">
        <v>376</v>
      </c>
      <c r="M4" s="18" t="s">
        <v>377</v>
      </c>
      <c r="N4" s="18" t="s">
        <v>357</v>
      </c>
      <c r="O4" s="18" t="s">
        <v>378</v>
      </c>
      <c r="P4" s="18" t="s">
        <v>379</v>
      </c>
      <c r="Q4" s="18" t="s">
        <v>33</v>
      </c>
      <c r="R4" s="18" t="s">
        <v>380</v>
      </c>
      <c r="S4" s="18" t="s">
        <v>381</v>
      </c>
      <c r="T4" s="18" t="s">
        <v>382</v>
      </c>
      <c r="U4" s="18" t="s">
        <v>33</v>
      </c>
      <c r="V4" s="18" t="s">
        <v>383</v>
      </c>
    </row>
    <row r="5" spans="1:22" ht="409.5">
      <c r="A5" s="18">
        <v>6</v>
      </c>
      <c r="B5" s="18" t="s">
        <v>66</v>
      </c>
      <c r="C5" s="18" t="s">
        <v>63</v>
      </c>
      <c r="D5" s="18">
        <v>2023</v>
      </c>
      <c r="E5" s="18" t="s">
        <v>22</v>
      </c>
      <c r="F5" s="18" t="s">
        <v>23</v>
      </c>
      <c r="G5" s="18" t="s">
        <v>24</v>
      </c>
      <c r="H5" s="18" t="s">
        <v>384</v>
      </c>
      <c r="I5" s="18" t="s">
        <v>385</v>
      </c>
      <c r="J5" s="18" t="s">
        <v>386</v>
      </c>
      <c r="K5" s="18" t="s">
        <v>354</v>
      </c>
      <c r="L5" s="18" t="s">
        <v>387</v>
      </c>
      <c r="M5" s="18" t="s">
        <v>388</v>
      </c>
      <c r="N5" s="18" t="s">
        <v>389</v>
      </c>
      <c r="O5" s="18" t="s">
        <v>390</v>
      </c>
      <c r="P5" s="18" t="s">
        <v>391</v>
      </c>
      <c r="Q5" s="18" t="s">
        <v>33</v>
      </c>
      <c r="R5" s="18" t="s">
        <v>33</v>
      </c>
      <c r="S5" s="18" t="s">
        <v>33</v>
      </c>
      <c r="T5" s="18" t="s">
        <v>33</v>
      </c>
      <c r="U5" s="18" t="s">
        <v>33</v>
      </c>
      <c r="V5" s="18" t="s">
        <v>33</v>
      </c>
    </row>
    <row r="6" spans="1:22" ht="409.5">
      <c r="A6" s="18">
        <v>7</v>
      </c>
      <c r="B6" s="18" t="s">
        <v>20</v>
      </c>
      <c r="C6" s="18" t="s">
        <v>21</v>
      </c>
      <c r="D6" s="18">
        <v>2020</v>
      </c>
      <c r="E6" s="18" t="s">
        <v>22</v>
      </c>
      <c r="F6" s="18" t="s">
        <v>23</v>
      </c>
      <c r="G6" s="18" t="s">
        <v>24</v>
      </c>
      <c r="H6" s="18" t="s">
        <v>392</v>
      </c>
      <c r="I6" s="18" t="s">
        <v>393</v>
      </c>
      <c r="J6" s="18" t="s">
        <v>394</v>
      </c>
      <c r="K6" s="18" t="s">
        <v>395</v>
      </c>
      <c r="L6" s="18" t="s">
        <v>396</v>
      </c>
      <c r="M6" s="18" t="s">
        <v>397</v>
      </c>
      <c r="N6" s="18" t="s">
        <v>398</v>
      </c>
      <c r="O6" s="18" t="s">
        <v>399</v>
      </c>
      <c r="P6" s="18" t="s">
        <v>400</v>
      </c>
      <c r="Q6" s="18" t="s">
        <v>33</v>
      </c>
      <c r="R6" s="18" t="s">
        <v>401</v>
      </c>
      <c r="S6" s="18" t="s">
        <v>402</v>
      </c>
      <c r="T6" s="18" t="s">
        <v>403</v>
      </c>
      <c r="U6" s="18" t="s">
        <v>33</v>
      </c>
      <c r="V6" s="18" t="s">
        <v>404</v>
      </c>
    </row>
    <row r="7" spans="1:22" ht="409.5">
      <c r="A7" s="18">
        <v>8</v>
      </c>
      <c r="B7" s="18" t="s">
        <v>34</v>
      </c>
      <c r="C7" s="18" t="s">
        <v>35</v>
      </c>
      <c r="D7" s="18">
        <v>2021</v>
      </c>
      <c r="E7" s="18" t="s">
        <v>22</v>
      </c>
      <c r="F7" s="18" t="s">
        <v>23</v>
      </c>
      <c r="G7" s="18" t="s">
        <v>24</v>
      </c>
      <c r="H7" s="18" t="s">
        <v>405</v>
      </c>
      <c r="I7" s="18" t="s">
        <v>406</v>
      </c>
      <c r="J7" s="18" t="s">
        <v>407</v>
      </c>
      <c r="K7" s="18" t="s">
        <v>395</v>
      </c>
      <c r="L7" s="18" t="s">
        <v>408</v>
      </c>
      <c r="M7" s="18" t="s">
        <v>397</v>
      </c>
      <c r="N7" s="18" t="s">
        <v>409</v>
      </c>
      <c r="O7" s="18" t="s">
        <v>410</v>
      </c>
      <c r="P7" s="18" t="s">
        <v>411</v>
      </c>
      <c r="Q7" s="18" t="s">
        <v>33</v>
      </c>
      <c r="R7" s="18" t="s">
        <v>412</v>
      </c>
      <c r="S7" s="18" t="s">
        <v>33</v>
      </c>
      <c r="T7" s="18" t="s">
        <v>413</v>
      </c>
      <c r="U7" s="18" t="s">
        <v>33</v>
      </c>
      <c r="V7" s="18" t="s">
        <v>414</v>
      </c>
    </row>
    <row r="8" spans="1:22" ht="409.5">
      <c r="A8" s="18">
        <v>9</v>
      </c>
      <c r="B8" s="18" t="s">
        <v>69</v>
      </c>
      <c r="C8" s="18" t="s">
        <v>70</v>
      </c>
      <c r="D8" s="18">
        <v>2020</v>
      </c>
      <c r="E8" s="18" t="s">
        <v>22</v>
      </c>
      <c r="F8" s="18" t="s">
        <v>23</v>
      </c>
      <c r="G8" s="18" t="s">
        <v>24</v>
      </c>
      <c r="H8" s="18" t="s">
        <v>415</v>
      </c>
      <c r="I8" s="18" t="s">
        <v>416</v>
      </c>
      <c r="J8" s="18" t="s">
        <v>417</v>
      </c>
      <c r="K8" s="18" t="s">
        <v>418</v>
      </c>
      <c r="L8" s="18" t="s">
        <v>419</v>
      </c>
      <c r="M8" s="18" t="s">
        <v>420</v>
      </c>
      <c r="N8" s="18" t="s">
        <v>421</v>
      </c>
      <c r="O8" s="18" t="s">
        <v>422</v>
      </c>
      <c r="P8" s="18" t="s">
        <v>423</v>
      </c>
      <c r="Q8" s="18" t="s">
        <v>33</v>
      </c>
      <c r="R8" s="18" t="s">
        <v>424</v>
      </c>
      <c r="S8" s="18" t="s">
        <v>425</v>
      </c>
      <c r="T8" s="18" t="s">
        <v>33</v>
      </c>
      <c r="U8" s="18" t="s">
        <v>33</v>
      </c>
      <c r="V8" s="18" t="s">
        <v>33</v>
      </c>
    </row>
    <row r="9" spans="1:22" ht="409.5">
      <c r="A9" s="18">
        <v>10</v>
      </c>
      <c r="B9" s="18" t="s">
        <v>426</v>
      </c>
      <c r="C9" s="18" t="s">
        <v>76</v>
      </c>
      <c r="D9" s="18">
        <v>2021</v>
      </c>
      <c r="E9" s="18" t="s">
        <v>22</v>
      </c>
      <c r="F9" s="18" t="s">
        <v>23</v>
      </c>
      <c r="G9" s="18" t="s">
        <v>24</v>
      </c>
      <c r="H9" s="18" t="s">
        <v>427</v>
      </c>
      <c r="I9" s="18" t="s">
        <v>428</v>
      </c>
      <c r="J9" s="18" t="s">
        <v>429</v>
      </c>
      <c r="K9" s="18" t="s">
        <v>418</v>
      </c>
      <c r="L9" s="18" t="s">
        <v>430</v>
      </c>
      <c r="M9" s="18" t="s">
        <v>431</v>
      </c>
      <c r="N9" s="18" t="s">
        <v>432</v>
      </c>
      <c r="O9" s="18" t="s">
        <v>433</v>
      </c>
      <c r="P9" s="18" t="s">
        <v>434</v>
      </c>
      <c r="Q9" s="18" t="s">
        <v>33</v>
      </c>
      <c r="R9" s="18" t="s">
        <v>435</v>
      </c>
      <c r="S9" s="18" t="s">
        <v>436</v>
      </c>
      <c r="T9" s="18" t="s">
        <v>437</v>
      </c>
      <c r="U9" s="18" t="s">
        <v>33</v>
      </c>
      <c r="V9" s="18" t="s">
        <v>33</v>
      </c>
    </row>
    <row r="10" spans="1:22" ht="409.5">
      <c r="A10" s="18">
        <v>12</v>
      </c>
      <c r="B10" s="18" t="s">
        <v>62</v>
      </c>
      <c r="C10" s="18" t="s">
        <v>63</v>
      </c>
      <c r="D10" s="18">
        <v>2022</v>
      </c>
      <c r="E10" s="18" t="s">
        <v>22</v>
      </c>
      <c r="F10" s="18" t="s">
        <v>23</v>
      </c>
      <c r="G10" s="18" t="s">
        <v>24</v>
      </c>
      <c r="I10" s="18" t="s">
        <v>438</v>
      </c>
      <c r="J10" s="18" t="s">
        <v>429</v>
      </c>
      <c r="K10" s="18" t="s">
        <v>418</v>
      </c>
      <c r="L10" s="18" t="s">
        <v>439</v>
      </c>
      <c r="M10" s="18" t="s">
        <v>440</v>
      </c>
      <c r="N10" s="18" t="s">
        <v>441</v>
      </c>
      <c r="O10" s="18" t="s">
        <v>442</v>
      </c>
      <c r="P10" s="18" t="s">
        <v>443</v>
      </c>
      <c r="Q10" s="18" t="s">
        <v>33</v>
      </c>
      <c r="R10" s="18" t="s">
        <v>444</v>
      </c>
      <c r="S10" s="18" t="s">
        <v>445</v>
      </c>
      <c r="T10" s="18" t="s">
        <v>33</v>
      </c>
      <c r="U10" s="18" t="s">
        <v>33</v>
      </c>
      <c r="V10" s="18" t="s">
        <v>33</v>
      </c>
    </row>
    <row r="11" spans="1:22" ht="409.5">
      <c r="A11" s="18">
        <v>13</v>
      </c>
      <c r="B11" s="18" t="s">
        <v>37</v>
      </c>
      <c r="C11" s="18" t="s">
        <v>38</v>
      </c>
      <c r="D11" s="18">
        <v>2023</v>
      </c>
      <c r="E11" s="18" t="s">
        <v>22</v>
      </c>
      <c r="F11" s="18" t="s">
        <v>23</v>
      </c>
      <c r="G11" s="18" t="s">
        <v>24</v>
      </c>
      <c r="H11" s="18" t="s">
        <v>446</v>
      </c>
      <c r="I11" s="18" t="s">
        <v>447</v>
      </c>
      <c r="J11" s="18" t="s">
        <v>448</v>
      </c>
      <c r="K11" s="18" t="s">
        <v>449</v>
      </c>
      <c r="L11" s="18" t="s">
        <v>450</v>
      </c>
      <c r="M11" s="18" t="s">
        <v>451</v>
      </c>
      <c r="N11" s="18" t="s">
        <v>452</v>
      </c>
      <c r="O11" s="18" t="s">
        <v>453</v>
      </c>
      <c r="P11" s="18" t="s">
        <v>454</v>
      </c>
      <c r="Q11" s="18" t="s">
        <v>455</v>
      </c>
      <c r="R11" s="18" t="s">
        <v>456</v>
      </c>
      <c r="S11" s="18" t="s">
        <v>457</v>
      </c>
      <c r="T11" s="18" t="s">
        <v>458</v>
      </c>
      <c r="U11" s="18" t="s">
        <v>33</v>
      </c>
      <c r="V11" s="18" t="s">
        <v>459</v>
      </c>
    </row>
    <row r="12" spans="1:22" ht="135">
      <c r="A12" s="18">
        <v>14</v>
      </c>
      <c r="B12" s="18" t="s">
        <v>72</v>
      </c>
      <c r="C12" s="18" t="s">
        <v>73</v>
      </c>
      <c r="D12" s="18">
        <v>2023</v>
      </c>
      <c r="E12" s="18" t="s">
        <v>22</v>
      </c>
      <c r="F12" s="18" t="s">
        <v>23</v>
      </c>
      <c r="G12" s="18" t="s">
        <v>24</v>
      </c>
      <c r="I12" s="18" t="s">
        <v>460</v>
      </c>
      <c r="J12" s="18" t="s">
        <v>429</v>
      </c>
      <c r="K12" s="18" t="s">
        <v>354</v>
      </c>
      <c r="L12" s="18" t="s">
        <v>461</v>
      </c>
      <c r="M12" s="18" t="s">
        <v>462</v>
      </c>
      <c r="N12" s="18" t="s">
        <v>463</v>
      </c>
      <c r="O12" s="18" t="s">
        <v>464</v>
      </c>
      <c r="P12" s="18" t="s">
        <v>465</v>
      </c>
      <c r="Q12" s="18" t="s">
        <v>466</v>
      </c>
      <c r="R12" s="18" t="s">
        <v>467</v>
      </c>
      <c r="S12" s="18" t="s">
        <v>468</v>
      </c>
      <c r="T12" s="18" t="s">
        <v>33</v>
      </c>
      <c r="U12" s="18" t="s">
        <v>469</v>
      </c>
      <c r="V12" s="18" t="s">
        <v>33</v>
      </c>
    </row>
    <row r="13" spans="1:22" ht="409.5">
      <c r="A13" s="18">
        <v>15</v>
      </c>
      <c r="B13" s="18" t="s">
        <v>58</v>
      </c>
      <c r="C13" s="18" t="s">
        <v>470</v>
      </c>
      <c r="D13" s="18">
        <v>2023</v>
      </c>
      <c r="E13" s="18" t="s">
        <v>22</v>
      </c>
      <c r="F13" s="18" t="s">
        <v>23</v>
      </c>
      <c r="G13" s="18" t="s">
        <v>24</v>
      </c>
      <c r="H13" s="18" t="s">
        <v>471</v>
      </c>
      <c r="I13" s="18" t="s">
        <v>472</v>
      </c>
      <c r="J13" s="18" t="s">
        <v>429</v>
      </c>
      <c r="K13" s="18" t="s">
        <v>418</v>
      </c>
      <c r="L13" s="18" t="s">
        <v>473</v>
      </c>
      <c r="M13" s="18" t="s">
        <v>474</v>
      </c>
      <c r="N13" s="18" t="s">
        <v>432</v>
      </c>
      <c r="O13" s="18" t="s">
        <v>475</v>
      </c>
      <c r="P13" s="18" t="s">
        <v>476</v>
      </c>
      <c r="Q13" s="18" t="s">
        <v>33</v>
      </c>
      <c r="R13" s="18" t="s">
        <v>477</v>
      </c>
      <c r="S13" s="18" t="s">
        <v>478</v>
      </c>
      <c r="T13" s="18" t="s">
        <v>479</v>
      </c>
      <c r="U13" s="18" t="s">
        <v>33</v>
      </c>
      <c r="V13" s="18" t="s">
        <v>480</v>
      </c>
    </row>
    <row r="14" spans="1:22" ht="409.5">
      <c r="A14" s="18">
        <v>16</v>
      </c>
      <c r="B14" s="18" t="s">
        <v>113</v>
      </c>
      <c r="C14" s="18" t="s">
        <v>96</v>
      </c>
      <c r="D14" s="18">
        <v>2022</v>
      </c>
      <c r="E14" s="18" t="s">
        <v>22</v>
      </c>
      <c r="F14" s="18" t="s">
        <v>97</v>
      </c>
      <c r="G14" s="18" t="s">
        <v>98</v>
      </c>
      <c r="H14" s="18" t="s">
        <v>481</v>
      </c>
      <c r="I14" s="18" t="s">
        <v>13</v>
      </c>
      <c r="J14" s="18" t="s">
        <v>482</v>
      </c>
      <c r="K14" s="18" t="s">
        <v>483</v>
      </c>
      <c r="L14" s="18" t="s">
        <v>484</v>
      </c>
      <c r="M14" s="18" t="s">
        <v>397</v>
      </c>
      <c r="N14" s="40" t="s">
        <v>485</v>
      </c>
      <c r="O14" s="18" t="s">
        <v>486</v>
      </c>
      <c r="P14" s="18" t="s">
        <v>33</v>
      </c>
      <c r="Q14" s="18" t="s">
        <v>33</v>
      </c>
      <c r="R14" s="18" t="s">
        <v>487</v>
      </c>
      <c r="S14" s="18" t="s">
        <v>488</v>
      </c>
      <c r="T14" s="18" t="s">
        <v>489</v>
      </c>
      <c r="U14" s="18" t="s">
        <v>490</v>
      </c>
      <c r="V14" s="18" t="s">
        <v>33</v>
      </c>
    </row>
    <row r="15" spans="1:22" ht="409.5">
      <c r="A15" s="18">
        <v>17</v>
      </c>
      <c r="B15" s="18" t="s">
        <v>95</v>
      </c>
      <c r="C15" s="18" t="s">
        <v>96</v>
      </c>
      <c r="D15" s="18" t="s">
        <v>491</v>
      </c>
      <c r="E15" s="18" t="s">
        <v>22</v>
      </c>
      <c r="F15" s="18" t="s">
        <v>97</v>
      </c>
      <c r="G15" s="18" t="s">
        <v>98</v>
      </c>
      <c r="H15" s="18" t="s">
        <v>492</v>
      </c>
      <c r="I15" s="18" t="s">
        <v>13</v>
      </c>
      <c r="J15" s="18" t="s">
        <v>493</v>
      </c>
      <c r="K15" s="18" t="s">
        <v>483</v>
      </c>
      <c r="L15" s="18" t="s">
        <v>494</v>
      </c>
      <c r="M15" s="18" t="s">
        <v>495</v>
      </c>
      <c r="N15" s="18" t="s">
        <v>485</v>
      </c>
      <c r="O15" s="18" t="s">
        <v>496</v>
      </c>
      <c r="P15" s="18" t="s">
        <v>497</v>
      </c>
      <c r="Q15" s="18" t="s">
        <v>33</v>
      </c>
      <c r="R15" s="18" t="s">
        <v>498</v>
      </c>
      <c r="S15" s="18" t="s">
        <v>499</v>
      </c>
      <c r="T15" s="18" t="s">
        <v>500</v>
      </c>
      <c r="U15" s="18" t="s">
        <v>33</v>
      </c>
      <c r="V15" s="18" t="s">
        <v>33</v>
      </c>
    </row>
    <row r="16" spans="1:22" ht="409.5">
      <c r="A16" s="18">
        <v>18</v>
      </c>
      <c r="B16" s="18" t="s">
        <v>107</v>
      </c>
      <c r="C16" s="18" t="s">
        <v>96</v>
      </c>
      <c r="D16" s="18">
        <v>2020</v>
      </c>
      <c r="E16" s="18" t="s">
        <v>22</v>
      </c>
      <c r="F16" s="18" t="s">
        <v>97</v>
      </c>
      <c r="G16" s="18" t="s">
        <v>98</v>
      </c>
      <c r="H16" s="18" t="s">
        <v>501</v>
      </c>
      <c r="I16" s="18" t="s">
        <v>108</v>
      </c>
      <c r="J16" s="18" t="s">
        <v>502</v>
      </c>
      <c r="K16" s="18" t="s">
        <v>483</v>
      </c>
      <c r="L16" s="18" t="s">
        <v>484</v>
      </c>
      <c r="M16" s="18" t="s">
        <v>503</v>
      </c>
      <c r="N16" s="18" t="s">
        <v>485</v>
      </c>
      <c r="O16" s="18" t="s">
        <v>504</v>
      </c>
      <c r="P16" s="18" t="s">
        <v>33</v>
      </c>
      <c r="Q16" s="18" t="s">
        <v>33</v>
      </c>
      <c r="R16" s="18" t="s">
        <v>505</v>
      </c>
      <c r="S16" s="18" t="s">
        <v>506</v>
      </c>
      <c r="T16" s="18" t="s">
        <v>507</v>
      </c>
      <c r="U16" s="18" t="s">
        <v>33</v>
      </c>
      <c r="V16" s="18" t="s">
        <v>33</v>
      </c>
    </row>
    <row r="17" spans="1:22" ht="409.5">
      <c r="A17" s="18">
        <v>20</v>
      </c>
      <c r="B17" s="18" t="s">
        <v>104</v>
      </c>
      <c r="C17" s="18" t="s">
        <v>96</v>
      </c>
      <c r="D17" s="18" t="s">
        <v>508</v>
      </c>
      <c r="E17" s="18" t="s">
        <v>22</v>
      </c>
      <c r="F17" s="18" t="s">
        <v>97</v>
      </c>
      <c r="G17" s="18" t="s">
        <v>98</v>
      </c>
      <c r="H17" s="18" t="s">
        <v>509</v>
      </c>
      <c r="I17" s="18" t="s">
        <v>510</v>
      </c>
      <c r="J17" s="18" t="s">
        <v>511</v>
      </c>
      <c r="K17" s="18" t="s">
        <v>483</v>
      </c>
      <c r="L17" s="18" t="s">
        <v>512</v>
      </c>
      <c r="M17" s="18" t="s">
        <v>513</v>
      </c>
      <c r="N17" s="18" t="s">
        <v>514</v>
      </c>
      <c r="O17" s="18" t="s">
        <v>515</v>
      </c>
      <c r="P17" s="18" t="s">
        <v>33</v>
      </c>
      <c r="Q17" s="18" t="s">
        <v>33</v>
      </c>
      <c r="R17" s="18" t="s">
        <v>516</v>
      </c>
      <c r="S17" s="18" t="s">
        <v>517</v>
      </c>
      <c r="T17" s="18" t="s">
        <v>518</v>
      </c>
      <c r="U17" s="18" t="s">
        <v>33</v>
      </c>
      <c r="V17" s="18" t="s">
        <v>33</v>
      </c>
    </row>
    <row r="18" spans="1:22" ht="409.5">
      <c r="A18" s="18">
        <v>21</v>
      </c>
      <c r="B18" s="18" t="s">
        <v>519</v>
      </c>
      <c r="C18" s="18" t="s">
        <v>158</v>
      </c>
      <c r="D18" s="18">
        <v>2023</v>
      </c>
      <c r="E18" s="18" t="s">
        <v>22</v>
      </c>
      <c r="F18" s="18" t="s">
        <v>102</v>
      </c>
      <c r="G18" s="18" t="s">
        <v>83</v>
      </c>
      <c r="H18" s="18" t="s">
        <v>520</v>
      </c>
      <c r="I18" s="18" t="s">
        <v>161</v>
      </c>
      <c r="J18" s="18" t="s">
        <v>521</v>
      </c>
      <c r="K18" s="18" t="s">
        <v>522</v>
      </c>
      <c r="L18" s="18" t="s">
        <v>523</v>
      </c>
      <c r="M18" s="18" t="s">
        <v>397</v>
      </c>
      <c r="N18" s="18" t="s">
        <v>524</v>
      </c>
      <c r="O18" s="18" t="s">
        <v>525</v>
      </c>
      <c r="P18" s="18" t="s">
        <v>526</v>
      </c>
      <c r="Q18" s="18" t="s">
        <v>527</v>
      </c>
      <c r="R18" s="18" t="s">
        <v>528</v>
      </c>
      <c r="S18" s="18" t="s">
        <v>529</v>
      </c>
      <c r="T18" s="18" t="s">
        <v>530</v>
      </c>
      <c r="U18" s="18" t="s">
        <v>531</v>
      </c>
      <c r="V18" s="18" t="s">
        <v>532</v>
      </c>
    </row>
    <row r="19" spans="1:22" ht="409.5">
      <c r="A19" s="18">
        <v>23</v>
      </c>
      <c r="B19" s="18" t="s">
        <v>533</v>
      </c>
      <c r="C19" s="18" t="s">
        <v>158</v>
      </c>
      <c r="D19" s="18">
        <v>2023</v>
      </c>
      <c r="E19" s="18" t="s">
        <v>22</v>
      </c>
      <c r="F19" s="18" t="s">
        <v>102</v>
      </c>
      <c r="G19" s="18" t="s">
        <v>83</v>
      </c>
      <c r="H19" s="18" t="s">
        <v>534</v>
      </c>
      <c r="I19" s="18" t="s">
        <v>535</v>
      </c>
      <c r="J19" s="18" t="s">
        <v>521</v>
      </c>
      <c r="K19" s="18" t="s">
        <v>522</v>
      </c>
      <c r="L19" s="18" t="s">
        <v>536</v>
      </c>
      <c r="M19" s="18" t="s">
        <v>397</v>
      </c>
      <c r="N19" s="18" t="s">
        <v>537</v>
      </c>
      <c r="O19" s="18" t="s">
        <v>538</v>
      </c>
      <c r="P19" s="18" t="s">
        <v>539</v>
      </c>
      <c r="Q19" s="18" t="s">
        <v>540</v>
      </c>
      <c r="R19" s="18" t="s">
        <v>541</v>
      </c>
      <c r="S19" s="18" t="s">
        <v>542</v>
      </c>
      <c r="T19" s="18" t="s">
        <v>543</v>
      </c>
      <c r="U19" s="18" t="s">
        <v>544</v>
      </c>
      <c r="V19" s="18" t="s">
        <v>545</v>
      </c>
    </row>
    <row r="20" spans="1:22" ht="409.5">
      <c r="A20" s="18">
        <v>25</v>
      </c>
      <c r="B20" s="18" t="s">
        <v>546</v>
      </c>
      <c r="C20" s="18" t="s">
        <v>158</v>
      </c>
      <c r="D20" s="18">
        <v>2020</v>
      </c>
      <c r="E20" s="18" t="s">
        <v>22</v>
      </c>
      <c r="F20" s="18" t="s">
        <v>102</v>
      </c>
      <c r="G20" s="18" t="s">
        <v>83</v>
      </c>
      <c r="H20" s="18" t="s">
        <v>547</v>
      </c>
      <c r="I20" s="18" t="s">
        <v>548</v>
      </c>
      <c r="J20" s="18" t="s">
        <v>521</v>
      </c>
      <c r="K20" s="18" t="s">
        <v>522</v>
      </c>
      <c r="L20" s="18" t="s">
        <v>549</v>
      </c>
      <c r="M20" s="18" t="s">
        <v>397</v>
      </c>
      <c r="N20" s="18" t="s">
        <v>550</v>
      </c>
      <c r="O20" s="18" t="s">
        <v>551</v>
      </c>
      <c r="P20" s="18" t="s">
        <v>552</v>
      </c>
      <c r="Q20" s="18" t="s">
        <v>553</v>
      </c>
      <c r="R20" s="18" t="s">
        <v>554</v>
      </c>
      <c r="S20" s="18" t="s">
        <v>555</v>
      </c>
      <c r="T20" s="18" t="s">
        <v>556</v>
      </c>
      <c r="U20" s="18" t="s">
        <v>557</v>
      </c>
      <c r="V20" s="18" t="s">
        <v>558</v>
      </c>
    </row>
    <row r="21" spans="1:22" ht="409.5">
      <c r="A21" s="18">
        <v>29</v>
      </c>
      <c r="B21" s="18" t="s">
        <v>164</v>
      </c>
      <c r="C21" s="18" t="s">
        <v>165</v>
      </c>
      <c r="D21" s="18">
        <v>2023</v>
      </c>
      <c r="E21" s="18" t="s">
        <v>22</v>
      </c>
      <c r="F21" s="18" t="s">
        <v>166</v>
      </c>
      <c r="G21" s="18" t="s">
        <v>57</v>
      </c>
      <c r="H21" s="18" t="s">
        <v>126</v>
      </c>
      <c r="I21" s="18" t="s">
        <v>559</v>
      </c>
      <c r="J21" s="18" t="s">
        <v>560</v>
      </c>
      <c r="K21" s="18" t="s">
        <v>354</v>
      </c>
      <c r="L21" s="18" t="s">
        <v>561</v>
      </c>
      <c r="M21" s="18" t="s">
        <v>562</v>
      </c>
      <c r="N21" s="18" t="s">
        <v>563</v>
      </c>
      <c r="O21" s="18" t="s">
        <v>564</v>
      </c>
      <c r="P21" s="18" t="s">
        <v>565</v>
      </c>
      <c r="Q21" s="18" t="s">
        <v>566</v>
      </c>
      <c r="R21" s="18" t="s">
        <v>541</v>
      </c>
      <c r="S21" s="18" t="s">
        <v>567</v>
      </c>
      <c r="T21" s="18" t="s">
        <v>568</v>
      </c>
      <c r="U21" s="18" t="s">
        <v>569</v>
      </c>
      <c r="V21" s="18" t="s">
        <v>570</v>
      </c>
    </row>
    <row r="22" spans="1:22" ht="409.5">
      <c r="A22" s="18">
        <v>30</v>
      </c>
      <c r="B22" s="18" t="s">
        <v>119</v>
      </c>
      <c r="C22" s="18" t="s">
        <v>120</v>
      </c>
      <c r="D22" s="18">
        <v>2021</v>
      </c>
      <c r="E22" s="18" t="s">
        <v>22</v>
      </c>
      <c r="F22" s="18" t="s">
        <v>121</v>
      </c>
      <c r="G22" s="18" t="s">
        <v>88</v>
      </c>
      <c r="H22" s="18" t="s">
        <v>571</v>
      </c>
      <c r="I22" s="18" t="s">
        <v>572</v>
      </c>
      <c r="J22" s="18" t="s">
        <v>573</v>
      </c>
      <c r="K22" s="18" t="s">
        <v>574</v>
      </c>
      <c r="L22" s="18" t="s">
        <v>575</v>
      </c>
      <c r="M22" s="18" t="s">
        <v>576</v>
      </c>
      <c r="N22" s="18" t="s">
        <v>577</v>
      </c>
      <c r="O22" s="18" t="s">
        <v>578</v>
      </c>
      <c r="P22" s="18" t="s">
        <v>579</v>
      </c>
      <c r="Q22" s="18" t="s">
        <v>33</v>
      </c>
      <c r="R22" s="18" t="s">
        <v>580</v>
      </c>
      <c r="S22" s="18" t="s">
        <v>581</v>
      </c>
      <c r="T22" s="18" t="s">
        <v>582</v>
      </c>
      <c r="U22" s="18" t="s">
        <v>33</v>
      </c>
      <c r="V22" s="18" t="s">
        <v>583</v>
      </c>
    </row>
    <row r="23" spans="1:22" ht="409.5">
      <c r="A23" s="18">
        <v>36</v>
      </c>
      <c r="B23" s="18" t="s">
        <v>79</v>
      </c>
      <c r="C23" s="41" t="s">
        <v>80</v>
      </c>
      <c r="D23" s="41">
        <v>2019</v>
      </c>
      <c r="E23" s="18" t="s">
        <v>81</v>
      </c>
      <c r="F23" s="18" t="s">
        <v>584</v>
      </c>
      <c r="G23" s="41" t="s">
        <v>83</v>
      </c>
      <c r="H23" s="18" t="s">
        <v>585</v>
      </c>
      <c r="I23" s="41" t="s">
        <v>196</v>
      </c>
      <c r="J23" s="18" t="s">
        <v>586</v>
      </c>
      <c r="K23" s="18" t="s">
        <v>354</v>
      </c>
      <c r="L23" s="18" t="s">
        <v>587</v>
      </c>
      <c r="M23" s="18" t="s">
        <v>397</v>
      </c>
      <c r="N23" s="18" t="s">
        <v>588</v>
      </c>
      <c r="O23" s="18" t="s">
        <v>589</v>
      </c>
      <c r="P23" s="18" t="s">
        <v>590</v>
      </c>
      <c r="Q23" s="18" t="s">
        <v>33</v>
      </c>
      <c r="R23" s="18" t="s">
        <v>591</v>
      </c>
      <c r="S23" s="18" t="s">
        <v>592</v>
      </c>
      <c r="T23" s="18" t="s">
        <v>593</v>
      </c>
      <c r="U23" s="18" t="s">
        <v>594</v>
      </c>
      <c r="V23" s="18" t="s">
        <v>33</v>
      </c>
    </row>
    <row r="24" spans="1:22" ht="409.5">
      <c r="A24" s="18">
        <v>41</v>
      </c>
      <c r="B24" s="18" t="s">
        <v>114</v>
      </c>
      <c r="C24" s="41" t="s">
        <v>115</v>
      </c>
      <c r="D24" s="41">
        <v>2023</v>
      </c>
      <c r="E24" s="18" t="s">
        <v>81</v>
      </c>
      <c r="F24" s="41" t="s">
        <v>116</v>
      </c>
      <c r="G24" s="41" t="s">
        <v>57</v>
      </c>
      <c r="H24" s="18" t="s">
        <v>595</v>
      </c>
      <c r="I24" s="18" t="s">
        <v>596</v>
      </c>
      <c r="J24" s="18" t="s">
        <v>597</v>
      </c>
      <c r="K24" s="18" t="s">
        <v>354</v>
      </c>
      <c r="L24" s="18" t="s">
        <v>598</v>
      </c>
      <c r="M24" s="18" t="s">
        <v>397</v>
      </c>
      <c r="N24" s="18" t="s">
        <v>599</v>
      </c>
      <c r="O24" s="18" t="s">
        <v>600</v>
      </c>
      <c r="P24" s="18" t="s">
        <v>601</v>
      </c>
      <c r="Q24" s="18" t="s">
        <v>602</v>
      </c>
      <c r="R24" s="18" t="s">
        <v>33</v>
      </c>
      <c r="S24" s="18" t="s">
        <v>33</v>
      </c>
      <c r="T24" s="18" t="s">
        <v>33</v>
      </c>
      <c r="U24" s="18" t="s">
        <v>603</v>
      </c>
      <c r="V24" s="18" t="s">
        <v>604</v>
      </c>
    </row>
    <row r="25" spans="1:22" ht="409.5">
      <c r="A25" s="18">
        <v>52</v>
      </c>
      <c r="B25" s="18" t="s">
        <v>92</v>
      </c>
      <c r="C25" s="18" t="s">
        <v>93</v>
      </c>
      <c r="D25" s="18">
        <v>2024</v>
      </c>
      <c r="E25" s="18" t="s">
        <v>22</v>
      </c>
      <c r="F25" s="18" t="s">
        <v>94</v>
      </c>
      <c r="G25" s="18" t="s">
        <v>57</v>
      </c>
      <c r="H25" s="18" t="s">
        <v>605</v>
      </c>
      <c r="I25" s="18" t="s">
        <v>161</v>
      </c>
      <c r="J25" s="18" t="s">
        <v>606</v>
      </c>
      <c r="K25" s="18" t="s">
        <v>354</v>
      </c>
      <c r="L25" s="18" t="s">
        <v>607</v>
      </c>
      <c r="M25" s="18" t="s">
        <v>397</v>
      </c>
      <c r="N25" s="18" t="s">
        <v>608</v>
      </c>
      <c r="O25" s="18" t="s">
        <v>609</v>
      </c>
      <c r="P25" s="18" t="s">
        <v>610</v>
      </c>
      <c r="Q25" s="18" t="s">
        <v>611</v>
      </c>
      <c r="R25" s="18" t="s">
        <v>612</v>
      </c>
      <c r="S25" s="18" t="s">
        <v>613</v>
      </c>
      <c r="T25" s="18" t="s">
        <v>614</v>
      </c>
      <c r="U25" s="18" t="s">
        <v>33</v>
      </c>
      <c r="V25" s="18" t="s">
        <v>33</v>
      </c>
    </row>
    <row r="26" spans="1:22" ht="409.5">
      <c r="A26" s="18">
        <v>53</v>
      </c>
      <c r="B26" s="18" t="s">
        <v>152</v>
      </c>
      <c r="C26" s="18" t="s">
        <v>153</v>
      </c>
      <c r="D26" s="18">
        <v>2023</v>
      </c>
      <c r="E26" s="18" t="s">
        <v>55</v>
      </c>
      <c r="F26" s="18" t="s">
        <v>154</v>
      </c>
      <c r="G26" s="18" t="s">
        <v>155</v>
      </c>
      <c r="H26" s="18" t="s">
        <v>615</v>
      </c>
      <c r="I26" s="18" t="s">
        <v>41</v>
      </c>
      <c r="J26" s="18" t="s">
        <v>616</v>
      </c>
      <c r="K26" s="18" t="s">
        <v>354</v>
      </c>
      <c r="L26" s="18" t="s">
        <v>617</v>
      </c>
      <c r="M26" s="18" t="s">
        <v>397</v>
      </c>
      <c r="N26" s="18" t="s">
        <v>618</v>
      </c>
      <c r="O26" s="18" t="s">
        <v>619</v>
      </c>
      <c r="P26" s="18" t="s">
        <v>620</v>
      </c>
      <c r="Q26" s="18" t="s">
        <v>621</v>
      </c>
      <c r="R26" s="18" t="s">
        <v>622</v>
      </c>
      <c r="S26" s="18" t="s">
        <v>623</v>
      </c>
      <c r="T26" s="18" t="s">
        <v>624</v>
      </c>
      <c r="U26" s="18" t="s">
        <v>33</v>
      </c>
      <c r="V26" s="18" t="s">
        <v>625</v>
      </c>
    </row>
    <row r="27" spans="1:22" ht="409.5">
      <c r="A27" s="18">
        <v>54</v>
      </c>
      <c r="B27" s="18" t="s">
        <v>128</v>
      </c>
      <c r="C27" s="18" t="s">
        <v>129</v>
      </c>
      <c r="D27" s="18">
        <v>2023</v>
      </c>
      <c r="E27" s="18" t="s">
        <v>55</v>
      </c>
      <c r="F27" s="18" t="s">
        <v>130</v>
      </c>
      <c r="G27" s="18" t="s">
        <v>57</v>
      </c>
      <c r="H27" s="18" t="s">
        <v>626</v>
      </c>
      <c r="I27" s="18" t="s">
        <v>627</v>
      </c>
      <c r="J27" s="18" t="s">
        <v>628</v>
      </c>
      <c r="K27" s="18" t="s">
        <v>629</v>
      </c>
      <c r="L27" s="18" t="s">
        <v>630</v>
      </c>
      <c r="M27" s="18" t="s">
        <v>631</v>
      </c>
      <c r="N27" s="18" t="s">
        <v>632</v>
      </c>
      <c r="O27" s="18" t="s">
        <v>633</v>
      </c>
      <c r="P27" s="18" t="s">
        <v>634</v>
      </c>
      <c r="Q27" s="18" t="s">
        <v>33</v>
      </c>
      <c r="R27" s="18" t="s">
        <v>635</v>
      </c>
      <c r="S27" s="18" t="s">
        <v>636</v>
      </c>
      <c r="T27" s="18" t="s">
        <v>637</v>
      </c>
      <c r="U27" s="18" t="s">
        <v>33</v>
      </c>
      <c r="V27" s="18" t="s">
        <v>638</v>
      </c>
    </row>
    <row r="28" spans="1:22" ht="409.5">
      <c r="A28" s="18">
        <v>55</v>
      </c>
      <c r="B28" s="18" t="s">
        <v>85</v>
      </c>
      <c r="C28" s="18" t="s">
        <v>86</v>
      </c>
      <c r="D28" s="18">
        <v>2021</v>
      </c>
      <c r="E28" s="18" t="s">
        <v>55</v>
      </c>
      <c r="F28" s="18" t="s">
        <v>87</v>
      </c>
      <c r="G28" s="18" t="s">
        <v>88</v>
      </c>
      <c r="H28" s="18" t="s">
        <v>639</v>
      </c>
      <c r="I28" s="18" t="s">
        <v>640</v>
      </c>
      <c r="J28" s="18" t="s">
        <v>641</v>
      </c>
      <c r="K28" s="18" t="s">
        <v>642</v>
      </c>
      <c r="L28" s="18" t="s">
        <v>643</v>
      </c>
      <c r="M28" s="18" t="s">
        <v>397</v>
      </c>
      <c r="N28" s="18" t="s">
        <v>644</v>
      </c>
      <c r="O28" s="18" t="s">
        <v>645</v>
      </c>
      <c r="P28" s="18" t="s">
        <v>646</v>
      </c>
      <c r="Q28" s="18" t="s">
        <v>33</v>
      </c>
      <c r="R28" s="18" t="s">
        <v>647</v>
      </c>
      <c r="S28" s="18" t="s">
        <v>648</v>
      </c>
      <c r="T28" s="18" t="s">
        <v>649</v>
      </c>
      <c r="U28" s="18" t="s">
        <v>33</v>
      </c>
      <c r="V28" s="18" t="s">
        <v>650</v>
      </c>
    </row>
    <row r="29" spans="1:22" ht="409.5">
      <c r="A29" s="18">
        <v>56</v>
      </c>
      <c r="B29" s="18" t="s">
        <v>53</v>
      </c>
      <c r="C29" s="18" t="s">
        <v>54</v>
      </c>
      <c r="D29" s="18">
        <v>2019</v>
      </c>
      <c r="E29" s="18" t="s">
        <v>55</v>
      </c>
      <c r="F29" s="18" t="s">
        <v>56</v>
      </c>
      <c r="G29" s="18" t="s">
        <v>57</v>
      </c>
      <c r="H29" s="18" t="s">
        <v>651</v>
      </c>
      <c r="I29" s="18" t="s">
        <v>559</v>
      </c>
      <c r="J29" s="18" t="s">
        <v>652</v>
      </c>
      <c r="K29" s="18" t="s">
        <v>354</v>
      </c>
      <c r="L29" s="18" t="s">
        <v>653</v>
      </c>
      <c r="M29" s="18" t="s">
        <v>397</v>
      </c>
      <c r="N29" s="18" t="s">
        <v>654</v>
      </c>
      <c r="O29" s="18" t="s">
        <v>655</v>
      </c>
      <c r="P29" s="18" t="s">
        <v>656</v>
      </c>
      <c r="Q29" s="18" t="s">
        <v>33</v>
      </c>
      <c r="R29" s="18" t="s">
        <v>657</v>
      </c>
      <c r="S29" s="18" t="s">
        <v>658</v>
      </c>
      <c r="T29" s="18" t="s">
        <v>659</v>
      </c>
      <c r="U29" s="18" t="s">
        <v>660</v>
      </c>
      <c r="V29" s="18" t="s">
        <v>661</v>
      </c>
    </row>
  </sheetData>
  <autoFilter ref="A1:V29" xr:uid="{E91D4292-D572-4418-AB1C-95FD6A628885}"/>
  <conditionalFormatting sqref="B2:V22 A23:V24 B25:V1048576">
    <cfRule type="containsBlanks" dxfId="55" priority="1">
      <formula>LEN(TRIM(A2))=0</formula>
    </cfRule>
  </conditionalFormatting>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3012A-21DC-46AC-9A1C-3F18667036D9}">
  <dimension ref="A1:Z23"/>
  <sheetViews>
    <sheetView topLeftCell="I13" zoomScaleNormal="100" workbookViewId="0">
      <selection activeCell="W19" sqref="W19"/>
    </sheetView>
  </sheetViews>
  <sheetFormatPr defaultColWidth="10.85546875" defaultRowHeight="13.5"/>
  <cols>
    <col min="1" max="2" width="15.42578125" style="51" customWidth="1"/>
    <col min="3" max="4" width="19.28515625" style="51" customWidth="1"/>
    <col min="5" max="5" width="22.85546875" style="51" customWidth="1"/>
    <col min="6" max="6" width="16.7109375" style="51" customWidth="1"/>
    <col min="7" max="7" width="18.85546875" style="51" customWidth="1"/>
    <col min="8" max="8" width="18.140625" style="51" customWidth="1"/>
    <col min="9" max="9" width="19.28515625" style="51" bestFit="1" customWidth="1"/>
    <col min="10" max="10" width="16.28515625" style="51" bestFit="1" customWidth="1"/>
    <col min="11" max="12" width="16.28515625" style="51" customWidth="1"/>
    <col min="13" max="13" width="16.28515625" style="53" customWidth="1"/>
    <col min="14" max="14" width="27.5703125" style="51" customWidth="1"/>
    <col min="15" max="15" width="17.7109375" style="51" customWidth="1"/>
    <col min="16" max="16" width="20.5703125" style="51" customWidth="1"/>
    <col min="17" max="17" width="17.7109375" style="51" customWidth="1"/>
    <col min="18" max="18" width="11.28515625" style="54" customWidth="1"/>
    <col min="19" max="19" width="19.140625" style="51" customWidth="1"/>
    <col min="20" max="20" width="11.5703125" style="51" customWidth="1"/>
    <col min="21" max="21" width="12.7109375" style="51" customWidth="1"/>
    <col min="22" max="22" width="19.5703125" style="51" bestFit="1" customWidth="1"/>
    <col min="23" max="23" width="11.42578125" style="51" bestFit="1" customWidth="1"/>
    <col min="24" max="24" width="30.5703125" style="51" customWidth="1"/>
    <col min="25" max="25" width="51.5703125" style="51" customWidth="1"/>
    <col min="26" max="26" width="86" style="51" customWidth="1"/>
    <col min="27" max="16384" width="10.85546875" style="51"/>
  </cols>
  <sheetData>
    <row r="1" spans="1:26" ht="27">
      <c r="A1" s="48" t="s">
        <v>662</v>
      </c>
      <c r="B1" s="48" t="s">
        <v>663</v>
      </c>
      <c r="C1" s="48" t="s">
        <v>664</v>
      </c>
      <c r="D1" s="48" t="s">
        <v>665</v>
      </c>
      <c r="E1" s="48" t="s">
        <v>666</v>
      </c>
      <c r="F1" s="48" t="s">
        <v>667</v>
      </c>
      <c r="G1" s="48" t="s">
        <v>668</v>
      </c>
      <c r="H1" s="48" t="s">
        <v>344</v>
      </c>
      <c r="I1" s="48" t="s">
        <v>669</v>
      </c>
      <c r="J1" s="48" t="s">
        <v>670</v>
      </c>
      <c r="K1" s="48" t="s">
        <v>671</v>
      </c>
      <c r="L1" s="48" t="s">
        <v>672</v>
      </c>
      <c r="M1" s="49" t="s">
        <v>673</v>
      </c>
      <c r="N1" s="48" t="s">
        <v>674</v>
      </c>
      <c r="O1" s="48" t="s">
        <v>675</v>
      </c>
      <c r="P1" s="48" t="s">
        <v>676</v>
      </c>
      <c r="Q1" s="48" t="s">
        <v>677</v>
      </c>
      <c r="R1" s="50" t="s">
        <v>678</v>
      </c>
      <c r="S1" s="48" t="s">
        <v>679</v>
      </c>
      <c r="T1" s="48" t="s">
        <v>680</v>
      </c>
      <c r="U1" s="48" t="s">
        <v>681</v>
      </c>
      <c r="V1" s="48" t="s">
        <v>682</v>
      </c>
      <c r="W1" s="48" t="s">
        <v>683</v>
      </c>
      <c r="X1" s="48" t="s">
        <v>684</v>
      </c>
      <c r="Y1" s="48" t="s">
        <v>685</v>
      </c>
      <c r="Z1" s="48" t="s">
        <v>686</v>
      </c>
    </row>
    <row r="2" spans="1:26">
      <c r="A2" s="52" t="s">
        <v>196</v>
      </c>
    </row>
    <row r="3" spans="1:26" ht="141.75" customHeight="1">
      <c r="A3" s="51" t="s">
        <v>687</v>
      </c>
      <c r="B3" s="51" t="s">
        <v>688</v>
      </c>
      <c r="C3" s="51" t="s">
        <v>562</v>
      </c>
      <c r="D3" s="51" t="s">
        <v>689</v>
      </c>
      <c r="E3" s="51" t="s">
        <v>690</v>
      </c>
      <c r="F3" s="51" t="s">
        <v>691</v>
      </c>
      <c r="G3" s="44" t="s">
        <v>196</v>
      </c>
      <c r="H3" s="51" t="s">
        <v>692</v>
      </c>
      <c r="I3" s="51" t="s">
        <v>693</v>
      </c>
      <c r="J3" s="51">
        <v>9</v>
      </c>
      <c r="K3" s="51" t="s">
        <v>694</v>
      </c>
      <c r="L3" s="51" t="s">
        <v>695</v>
      </c>
      <c r="M3" s="53" t="s">
        <v>696</v>
      </c>
      <c r="N3" s="55" t="s">
        <v>697</v>
      </c>
      <c r="O3" s="55" t="s">
        <v>698</v>
      </c>
      <c r="P3" s="55" t="s">
        <v>699</v>
      </c>
      <c r="Q3" s="55" t="s">
        <v>700</v>
      </c>
      <c r="R3" s="56" t="s">
        <v>701</v>
      </c>
      <c r="S3" s="55" t="s">
        <v>702</v>
      </c>
      <c r="T3" s="51" t="s">
        <v>703</v>
      </c>
      <c r="U3" s="51" t="s">
        <v>704</v>
      </c>
      <c r="V3" s="51" t="s">
        <v>705</v>
      </c>
      <c r="W3" s="51" t="s">
        <v>706</v>
      </c>
      <c r="X3" s="51" t="s">
        <v>707</v>
      </c>
      <c r="Y3" s="51" t="s">
        <v>708</v>
      </c>
      <c r="Z3" s="51" t="s">
        <v>709</v>
      </c>
    </row>
    <row r="4" spans="1:26" ht="95.25" customHeight="1">
      <c r="A4" s="51" t="s">
        <v>710</v>
      </c>
      <c r="B4" s="51" t="s">
        <v>711</v>
      </c>
      <c r="C4" s="51" t="s">
        <v>562</v>
      </c>
      <c r="D4" s="51" t="s">
        <v>689</v>
      </c>
      <c r="E4" s="51" t="s">
        <v>712</v>
      </c>
      <c r="F4" s="51" t="s">
        <v>691</v>
      </c>
      <c r="G4" s="51" t="s">
        <v>196</v>
      </c>
      <c r="H4" s="51" t="s">
        <v>692</v>
      </c>
      <c r="I4" s="51" t="s">
        <v>693</v>
      </c>
      <c r="J4" s="51">
        <v>8</v>
      </c>
      <c r="K4" s="51" t="s">
        <v>694</v>
      </c>
      <c r="L4" s="51" t="s">
        <v>695</v>
      </c>
      <c r="M4" s="53" t="s">
        <v>713</v>
      </c>
      <c r="N4" s="55" t="s">
        <v>714</v>
      </c>
      <c r="O4" s="55" t="s">
        <v>715</v>
      </c>
      <c r="P4" s="55" t="s">
        <v>716</v>
      </c>
      <c r="Q4" s="55" t="s">
        <v>717</v>
      </c>
      <c r="R4" s="54" t="s">
        <v>701</v>
      </c>
      <c r="S4" s="56" t="s">
        <v>702</v>
      </c>
      <c r="T4" s="51" t="s">
        <v>718</v>
      </c>
      <c r="U4" s="51" t="s">
        <v>719</v>
      </c>
      <c r="V4" s="51" t="s">
        <v>705</v>
      </c>
      <c r="W4" s="51" t="s">
        <v>720</v>
      </c>
      <c r="X4" s="51" t="s">
        <v>707</v>
      </c>
      <c r="Y4" s="51" t="s">
        <v>721</v>
      </c>
      <c r="Z4" s="51" t="s">
        <v>722</v>
      </c>
    </row>
    <row r="5" spans="1:26" ht="94.5" customHeight="1">
      <c r="A5" s="51" t="s">
        <v>723</v>
      </c>
      <c r="B5" s="51" t="s">
        <v>724</v>
      </c>
      <c r="C5" s="51" t="s">
        <v>562</v>
      </c>
      <c r="D5" s="51" t="s">
        <v>725</v>
      </c>
      <c r="E5" s="51" t="s">
        <v>726</v>
      </c>
      <c r="F5" s="51" t="s">
        <v>691</v>
      </c>
      <c r="G5" s="51" t="s">
        <v>196</v>
      </c>
      <c r="H5" s="51" t="s">
        <v>692</v>
      </c>
      <c r="I5" s="51" t="s">
        <v>693</v>
      </c>
      <c r="J5" s="51">
        <v>2</v>
      </c>
      <c r="K5" s="51" t="s">
        <v>694</v>
      </c>
      <c r="L5" s="51" t="s">
        <v>695</v>
      </c>
      <c r="M5" s="53" t="s">
        <v>727</v>
      </c>
      <c r="N5" s="55" t="s">
        <v>728</v>
      </c>
      <c r="O5" s="55" t="s">
        <v>729</v>
      </c>
      <c r="P5" s="55" t="s">
        <v>730</v>
      </c>
      <c r="Q5" s="55" t="s">
        <v>700</v>
      </c>
      <c r="R5" s="56" t="s">
        <v>731</v>
      </c>
      <c r="S5" s="55" t="s">
        <v>702</v>
      </c>
      <c r="T5" s="51" t="s">
        <v>732</v>
      </c>
      <c r="U5" s="51" t="s">
        <v>733</v>
      </c>
      <c r="V5" s="51" t="s">
        <v>705</v>
      </c>
      <c r="W5" s="51" t="s">
        <v>734</v>
      </c>
      <c r="X5" s="51" t="s">
        <v>707</v>
      </c>
      <c r="Y5" s="51" t="s">
        <v>735</v>
      </c>
      <c r="Z5" s="57" t="s">
        <v>736</v>
      </c>
    </row>
    <row r="6" spans="1:26" ht="78.75" customHeight="1">
      <c r="A6" s="51" t="s">
        <v>737</v>
      </c>
      <c r="B6" s="51" t="s">
        <v>315</v>
      </c>
      <c r="C6" s="51" t="s">
        <v>562</v>
      </c>
      <c r="D6" s="51" t="s">
        <v>720</v>
      </c>
      <c r="E6" s="51" t="s">
        <v>738</v>
      </c>
      <c r="F6" s="51" t="s">
        <v>739</v>
      </c>
      <c r="G6" s="51" t="s">
        <v>196</v>
      </c>
      <c r="H6" s="51" t="s">
        <v>692</v>
      </c>
      <c r="I6" s="51" t="s">
        <v>693</v>
      </c>
      <c r="J6" s="51">
        <v>2</v>
      </c>
      <c r="K6" s="51" t="s">
        <v>740</v>
      </c>
      <c r="L6" s="51" t="s">
        <v>741</v>
      </c>
      <c r="M6" s="53" t="s">
        <v>742</v>
      </c>
      <c r="N6" s="51" t="s">
        <v>743</v>
      </c>
      <c r="O6" s="51" t="s">
        <v>744</v>
      </c>
      <c r="P6" s="51" t="s">
        <v>745</v>
      </c>
      <c r="Q6" s="51" t="s">
        <v>746</v>
      </c>
      <c r="R6" s="55" t="s">
        <v>315</v>
      </c>
      <c r="S6" s="51" t="s">
        <v>196</v>
      </c>
      <c r="T6" s="51" t="s">
        <v>747</v>
      </c>
      <c r="U6" s="51" t="s">
        <v>748</v>
      </c>
      <c r="V6" s="51" t="s">
        <v>749</v>
      </c>
      <c r="W6" s="51" t="s">
        <v>750</v>
      </c>
      <c r="X6" s="51" t="s">
        <v>751</v>
      </c>
      <c r="Y6" s="51" t="s">
        <v>752</v>
      </c>
      <c r="Z6" s="51" t="s">
        <v>753</v>
      </c>
    </row>
    <row r="7" spans="1:26" ht="61.5" customHeight="1">
      <c r="A7" s="51" t="s">
        <v>754</v>
      </c>
      <c r="B7" s="51" t="s">
        <v>755</v>
      </c>
      <c r="C7" s="51" t="s">
        <v>562</v>
      </c>
      <c r="D7" s="51" t="s">
        <v>756</v>
      </c>
      <c r="E7" s="51" t="s">
        <v>757</v>
      </c>
      <c r="F7" s="51" t="s">
        <v>691</v>
      </c>
      <c r="G7" s="51" t="s">
        <v>196</v>
      </c>
      <c r="H7" s="51" t="s">
        <v>692</v>
      </c>
      <c r="I7" s="51" t="s">
        <v>693</v>
      </c>
      <c r="J7" s="51">
        <v>21</v>
      </c>
      <c r="K7" s="51" t="s">
        <v>694</v>
      </c>
      <c r="L7" s="51" t="s">
        <v>758</v>
      </c>
      <c r="M7" s="53" t="s">
        <v>759</v>
      </c>
      <c r="N7" s="51" t="s">
        <v>760</v>
      </c>
      <c r="O7" s="51" t="s">
        <v>761</v>
      </c>
      <c r="P7" s="51" t="s">
        <v>762</v>
      </c>
      <c r="Q7" s="51" t="s">
        <v>33</v>
      </c>
      <c r="R7" s="56" t="s">
        <v>763</v>
      </c>
      <c r="S7" s="51" t="s">
        <v>196</v>
      </c>
      <c r="T7" s="51" t="s">
        <v>764</v>
      </c>
      <c r="U7" s="51" t="s">
        <v>765</v>
      </c>
      <c r="V7" s="51" t="s">
        <v>705</v>
      </c>
      <c r="W7" s="51" t="s">
        <v>766</v>
      </c>
      <c r="X7" s="51" t="s">
        <v>767</v>
      </c>
      <c r="Y7" s="51" t="s">
        <v>768</v>
      </c>
      <c r="Z7" s="51" t="s">
        <v>769</v>
      </c>
    </row>
    <row r="8" spans="1:26" ht="70.5" customHeight="1">
      <c r="A8" s="51" t="s">
        <v>770</v>
      </c>
      <c r="B8" s="51" t="s">
        <v>771</v>
      </c>
      <c r="C8" s="51" t="s">
        <v>562</v>
      </c>
      <c r="D8" s="51" t="s">
        <v>689</v>
      </c>
      <c r="E8" s="51" t="s">
        <v>772</v>
      </c>
      <c r="F8" s="51" t="s">
        <v>720</v>
      </c>
      <c r="G8" s="51" t="s">
        <v>773</v>
      </c>
      <c r="H8" s="51" t="s">
        <v>692</v>
      </c>
      <c r="I8" s="51" t="s">
        <v>693</v>
      </c>
      <c r="J8" s="51">
        <v>21</v>
      </c>
      <c r="K8" s="51" t="s">
        <v>694</v>
      </c>
      <c r="L8" s="55" t="s">
        <v>774</v>
      </c>
      <c r="M8" s="53" t="s">
        <v>775</v>
      </c>
      <c r="N8" s="55" t="s">
        <v>776</v>
      </c>
      <c r="O8" s="55" t="s">
        <v>777</v>
      </c>
      <c r="P8" s="55" t="s">
        <v>778</v>
      </c>
      <c r="Q8" s="55" t="s">
        <v>33</v>
      </c>
      <c r="R8" s="56" t="s">
        <v>779</v>
      </c>
      <c r="S8" s="55" t="s">
        <v>196</v>
      </c>
      <c r="T8" s="51" t="s">
        <v>780</v>
      </c>
      <c r="U8" s="51" t="s">
        <v>781</v>
      </c>
      <c r="V8" s="51" t="s">
        <v>782</v>
      </c>
      <c r="W8" s="51" t="s">
        <v>783</v>
      </c>
      <c r="X8" s="51" t="s">
        <v>707</v>
      </c>
      <c r="Y8" s="51" t="s">
        <v>784</v>
      </c>
      <c r="Z8" s="51" t="s">
        <v>785</v>
      </c>
    </row>
    <row r="9" spans="1:26" ht="84" customHeight="1">
      <c r="A9" s="51" t="s">
        <v>786</v>
      </c>
      <c r="B9" s="51" t="s">
        <v>787</v>
      </c>
      <c r="C9" s="51" t="s">
        <v>562</v>
      </c>
      <c r="D9" s="51" t="s">
        <v>720</v>
      </c>
      <c r="E9" s="51" t="s">
        <v>788</v>
      </c>
      <c r="F9" s="51" t="s">
        <v>789</v>
      </c>
      <c r="G9" s="51" t="s">
        <v>196</v>
      </c>
      <c r="H9" s="51" t="s">
        <v>692</v>
      </c>
      <c r="I9" s="51" t="s">
        <v>693</v>
      </c>
      <c r="J9" s="51" t="s">
        <v>790</v>
      </c>
      <c r="K9" s="51" t="s">
        <v>694</v>
      </c>
      <c r="L9" s="51" t="s">
        <v>791</v>
      </c>
      <c r="M9" s="53" t="s">
        <v>792</v>
      </c>
      <c r="N9" s="51" t="s">
        <v>793</v>
      </c>
      <c r="O9" s="51" t="s">
        <v>794</v>
      </c>
      <c r="P9" s="51" t="s">
        <v>795</v>
      </c>
      <c r="Q9" s="51" t="s">
        <v>33</v>
      </c>
      <c r="R9" s="54" t="s">
        <v>796</v>
      </c>
      <c r="S9" s="51" t="s">
        <v>196</v>
      </c>
      <c r="T9" s="51" t="s">
        <v>797</v>
      </c>
      <c r="U9" s="51" t="s">
        <v>798</v>
      </c>
      <c r="V9" s="51" t="s">
        <v>705</v>
      </c>
      <c r="W9" s="51" t="s">
        <v>799</v>
      </c>
      <c r="X9" s="51" t="s">
        <v>800</v>
      </c>
      <c r="Y9" s="51" t="s">
        <v>801</v>
      </c>
      <c r="Z9" s="51" t="s">
        <v>802</v>
      </c>
    </row>
    <row r="10" spans="1:26" ht="80.25" customHeight="1">
      <c r="A10" s="51" t="s">
        <v>803</v>
      </c>
      <c r="B10" s="51" t="s">
        <v>804</v>
      </c>
      <c r="C10" s="51" t="s">
        <v>562</v>
      </c>
      <c r="D10" s="51" t="s">
        <v>805</v>
      </c>
      <c r="E10" s="51" t="s">
        <v>806</v>
      </c>
      <c r="F10" s="51" t="s">
        <v>807</v>
      </c>
      <c r="G10" s="51" t="s">
        <v>196</v>
      </c>
      <c r="H10" s="51" t="s">
        <v>808</v>
      </c>
      <c r="I10" s="51" t="s">
        <v>693</v>
      </c>
      <c r="J10" s="51">
        <v>15</v>
      </c>
      <c r="K10" s="51" t="s">
        <v>740</v>
      </c>
      <c r="L10" s="51" t="s">
        <v>809</v>
      </c>
      <c r="M10" s="53" t="s">
        <v>810</v>
      </c>
      <c r="N10" s="58" t="s">
        <v>811</v>
      </c>
      <c r="O10" s="51" t="s">
        <v>812</v>
      </c>
      <c r="P10" s="51" t="s">
        <v>813</v>
      </c>
      <c r="Q10" s="51" t="s">
        <v>33</v>
      </c>
      <c r="R10" s="54" t="s">
        <v>33</v>
      </c>
      <c r="S10" s="51" t="s">
        <v>196</v>
      </c>
      <c r="T10" s="51" t="s">
        <v>814</v>
      </c>
      <c r="U10" s="51" t="s">
        <v>815</v>
      </c>
      <c r="V10" s="51" t="s">
        <v>782</v>
      </c>
      <c r="W10" s="51" t="s">
        <v>816</v>
      </c>
      <c r="X10" s="51" t="s">
        <v>817</v>
      </c>
      <c r="Y10" s="51" t="s">
        <v>818</v>
      </c>
      <c r="Z10" s="57" t="s">
        <v>819</v>
      </c>
    </row>
    <row r="11" spans="1:26">
      <c r="A11" s="52" t="s">
        <v>820</v>
      </c>
      <c r="Z11" s="59"/>
    </row>
    <row r="12" spans="1:26" ht="77.25" customHeight="1">
      <c r="A12" s="51" t="s">
        <v>821</v>
      </c>
      <c r="B12" s="51" t="s">
        <v>822</v>
      </c>
      <c r="C12" s="51" t="s">
        <v>562</v>
      </c>
      <c r="D12" s="51" t="s">
        <v>689</v>
      </c>
      <c r="E12" s="51" t="s">
        <v>823</v>
      </c>
      <c r="F12" s="51" t="s">
        <v>691</v>
      </c>
      <c r="G12" s="51" t="s">
        <v>820</v>
      </c>
      <c r="H12" s="51" t="s">
        <v>692</v>
      </c>
      <c r="I12" s="51" t="s">
        <v>693</v>
      </c>
      <c r="J12" s="51">
        <v>7</v>
      </c>
      <c r="K12" s="51" t="s">
        <v>694</v>
      </c>
      <c r="L12" s="51" t="s">
        <v>695</v>
      </c>
      <c r="M12" s="53" t="s">
        <v>824</v>
      </c>
      <c r="N12" s="55" t="s">
        <v>825</v>
      </c>
      <c r="O12" s="55" t="s">
        <v>826</v>
      </c>
      <c r="P12" s="55" t="s">
        <v>827</v>
      </c>
      <c r="Q12" s="55" t="s">
        <v>828</v>
      </c>
      <c r="R12" s="56" t="s">
        <v>829</v>
      </c>
      <c r="S12" s="55" t="s">
        <v>830</v>
      </c>
      <c r="T12" s="51" t="s">
        <v>831</v>
      </c>
      <c r="U12" s="51" t="s">
        <v>832</v>
      </c>
      <c r="V12" s="51" t="s">
        <v>705</v>
      </c>
      <c r="W12" s="51" t="s">
        <v>706</v>
      </c>
      <c r="X12" s="51" t="s">
        <v>707</v>
      </c>
      <c r="Y12" s="51" t="s">
        <v>833</v>
      </c>
      <c r="Z12" s="51" t="s">
        <v>834</v>
      </c>
    </row>
    <row r="13" spans="1:26" ht="105" customHeight="1">
      <c r="A13" s="51" t="s">
        <v>835</v>
      </c>
      <c r="B13" s="51" t="s">
        <v>836</v>
      </c>
      <c r="C13" s="51" t="s">
        <v>562</v>
      </c>
      <c r="D13" s="51" t="s">
        <v>689</v>
      </c>
      <c r="E13" s="51" t="s">
        <v>837</v>
      </c>
      <c r="F13" s="51" t="s">
        <v>691</v>
      </c>
      <c r="G13" s="51" t="s">
        <v>820</v>
      </c>
      <c r="H13" s="51" t="s">
        <v>692</v>
      </c>
      <c r="I13" s="51" t="s">
        <v>693</v>
      </c>
      <c r="J13" s="51">
        <v>2</v>
      </c>
      <c r="K13" s="51" t="s">
        <v>694</v>
      </c>
      <c r="L13" s="51" t="s">
        <v>695</v>
      </c>
      <c r="M13" s="53" t="s">
        <v>727</v>
      </c>
      <c r="N13" s="55" t="s">
        <v>838</v>
      </c>
      <c r="O13" s="55" t="s">
        <v>826</v>
      </c>
      <c r="P13" s="55" t="s">
        <v>839</v>
      </c>
      <c r="Q13" s="55" t="s">
        <v>828</v>
      </c>
      <c r="R13" s="56" t="s">
        <v>840</v>
      </c>
      <c r="S13" s="55" t="s">
        <v>830</v>
      </c>
      <c r="T13" s="51" t="s">
        <v>841</v>
      </c>
      <c r="U13" s="51" t="s">
        <v>842</v>
      </c>
      <c r="V13" s="51" t="s">
        <v>705</v>
      </c>
      <c r="W13" s="51" t="s">
        <v>734</v>
      </c>
      <c r="X13" s="51" t="s">
        <v>707</v>
      </c>
      <c r="Y13" s="51" t="s">
        <v>843</v>
      </c>
      <c r="Z13" s="51" t="s">
        <v>844</v>
      </c>
    </row>
    <row r="14" spans="1:26" ht="27">
      <c r="A14" s="60" t="s">
        <v>845</v>
      </c>
      <c r="N14" s="55"/>
      <c r="O14" s="55"/>
      <c r="P14" s="55"/>
      <c r="Q14" s="55"/>
      <c r="R14" s="56"/>
      <c r="S14" s="55"/>
    </row>
    <row r="15" spans="1:26" ht="118.5" customHeight="1">
      <c r="A15" s="51" t="s">
        <v>846</v>
      </c>
      <c r="B15" s="51" t="s">
        <v>847</v>
      </c>
      <c r="C15" s="51" t="s">
        <v>562</v>
      </c>
      <c r="D15" s="51" t="s">
        <v>720</v>
      </c>
      <c r="E15" s="51" t="s">
        <v>848</v>
      </c>
      <c r="F15" s="51" t="s">
        <v>789</v>
      </c>
      <c r="G15" s="51" t="s">
        <v>849</v>
      </c>
      <c r="H15" s="51" t="s">
        <v>692</v>
      </c>
      <c r="I15" s="51" t="s">
        <v>693</v>
      </c>
      <c r="J15" s="51" t="s">
        <v>850</v>
      </c>
      <c r="K15" s="51" t="s">
        <v>694</v>
      </c>
      <c r="L15" s="51" t="s">
        <v>851</v>
      </c>
      <c r="M15" s="53" t="s">
        <v>852</v>
      </c>
      <c r="N15" s="55" t="s">
        <v>853</v>
      </c>
      <c r="O15" s="55" t="s">
        <v>854</v>
      </c>
      <c r="P15" s="55" t="s">
        <v>855</v>
      </c>
      <c r="Q15" s="55" t="s">
        <v>856</v>
      </c>
      <c r="R15" s="56" t="s">
        <v>857</v>
      </c>
      <c r="S15" s="55" t="s">
        <v>858</v>
      </c>
      <c r="T15" s="51" t="s">
        <v>859</v>
      </c>
      <c r="U15" s="51" t="s">
        <v>860</v>
      </c>
      <c r="V15" s="51" t="s">
        <v>705</v>
      </c>
      <c r="W15" s="51" t="s">
        <v>706</v>
      </c>
      <c r="X15" s="51" t="s">
        <v>861</v>
      </c>
      <c r="Y15" s="51" t="s">
        <v>862</v>
      </c>
      <c r="Z15" s="51" t="s">
        <v>863</v>
      </c>
    </row>
    <row r="16" spans="1:26" ht="54">
      <c r="A16" s="60" t="s">
        <v>864</v>
      </c>
    </row>
    <row r="17" spans="1:26" ht="172.5" customHeight="1">
      <c r="A17" s="51" t="s">
        <v>865</v>
      </c>
      <c r="B17" s="51" t="s">
        <v>866</v>
      </c>
      <c r="C17" s="51" t="s">
        <v>562</v>
      </c>
      <c r="D17" s="51" t="s">
        <v>867</v>
      </c>
      <c r="E17" s="51" t="s">
        <v>868</v>
      </c>
      <c r="F17" s="51" t="s">
        <v>869</v>
      </c>
      <c r="G17" s="51" t="s">
        <v>870</v>
      </c>
      <c r="H17" s="51" t="s">
        <v>692</v>
      </c>
      <c r="I17" s="51" t="s">
        <v>693</v>
      </c>
      <c r="J17" s="51" t="s">
        <v>871</v>
      </c>
      <c r="K17" s="51" t="s">
        <v>872</v>
      </c>
      <c r="L17" s="51" t="s">
        <v>873</v>
      </c>
      <c r="M17" s="53" t="s">
        <v>720</v>
      </c>
      <c r="N17" s="55" t="s">
        <v>874</v>
      </c>
      <c r="O17" s="55" t="s">
        <v>875</v>
      </c>
      <c r="P17" s="55" t="s">
        <v>876</v>
      </c>
      <c r="Q17" s="55" t="s">
        <v>877</v>
      </c>
      <c r="R17" s="56" t="s">
        <v>878</v>
      </c>
      <c r="S17" s="55" t="s">
        <v>879</v>
      </c>
      <c r="T17" s="51" t="s">
        <v>880</v>
      </c>
      <c r="U17" s="51" t="s">
        <v>881</v>
      </c>
      <c r="V17" s="51" t="s">
        <v>705</v>
      </c>
      <c r="W17" s="51" t="s">
        <v>720</v>
      </c>
      <c r="X17" s="51" t="s">
        <v>707</v>
      </c>
      <c r="Y17" s="51" t="s">
        <v>882</v>
      </c>
      <c r="Z17" s="51" t="s">
        <v>883</v>
      </c>
    </row>
    <row r="18" spans="1:26" ht="27">
      <c r="A18" s="60" t="s">
        <v>884</v>
      </c>
    </row>
    <row r="19" spans="1:26" ht="72" customHeight="1">
      <c r="A19" s="51" t="s">
        <v>885</v>
      </c>
      <c r="B19" s="51" t="s">
        <v>886</v>
      </c>
      <c r="C19" s="51" t="s">
        <v>562</v>
      </c>
      <c r="D19" s="51" t="s">
        <v>689</v>
      </c>
      <c r="E19" s="51" t="s">
        <v>887</v>
      </c>
      <c r="F19" s="51" t="s">
        <v>720</v>
      </c>
      <c r="G19" s="51" t="s">
        <v>888</v>
      </c>
      <c r="H19" s="51" t="s">
        <v>692</v>
      </c>
      <c r="I19" s="51" t="s">
        <v>693</v>
      </c>
      <c r="J19" s="51">
        <v>10</v>
      </c>
      <c r="K19" s="51" t="s">
        <v>694</v>
      </c>
      <c r="L19" s="51" t="s">
        <v>889</v>
      </c>
      <c r="M19" s="53" t="s">
        <v>852</v>
      </c>
      <c r="N19" s="55" t="s">
        <v>890</v>
      </c>
      <c r="O19" s="55" t="s">
        <v>891</v>
      </c>
      <c r="P19" s="55" t="s">
        <v>892</v>
      </c>
      <c r="Q19" s="55" t="s">
        <v>33</v>
      </c>
      <c r="R19" s="56" t="s">
        <v>893</v>
      </c>
      <c r="S19" s="55" t="s">
        <v>888</v>
      </c>
      <c r="T19" s="51" t="s">
        <v>894</v>
      </c>
      <c r="U19" s="51" t="s">
        <v>895</v>
      </c>
      <c r="V19" s="51" t="s">
        <v>749</v>
      </c>
      <c r="W19" s="51" t="s">
        <v>896</v>
      </c>
      <c r="X19" s="51" t="s">
        <v>707</v>
      </c>
      <c r="Y19" s="51" t="s">
        <v>897</v>
      </c>
      <c r="Z19" s="51" t="s">
        <v>898</v>
      </c>
    </row>
    <row r="20" spans="1:26" ht="136.5" customHeight="1">
      <c r="A20" s="51" t="s">
        <v>899</v>
      </c>
      <c r="B20" s="51" t="s">
        <v>900</v>
      </c>
      <c r="C20" s="51" t="s">
        <v>562</v>
      </c>
      <c r="D20" s="51" t="s">
        <v>689</v>
      </c>
      <c r="E20" s="51" t="s">
        <v>901</v>
      </c>
      <c r="F20" s="51" t="s">
        <v>720</v>
      </c>
      <c r="G20" s="51" t="s">
        <v>902</v>
      </c>
      <c r="H20" s="51" t="s">
        <v>692</v>
      </c>
      <c r="I20" s="51" t="s">
        <v>693</v>
      </c>
      <c r="J20" s="51">
        <v>3</v>
      </c>
      <c r="K20" s="51" t="s">
        <v>694</v>
      </c>
      <c r="L20" s="51" t="s">
        <v>903</v>
      </c>
      <c r="M20" s="53" t="s">
        <v>904</v>
      </c>
      <c r="N20" s="55" t="s">
        <v>905</v>
      </c>
      <c r="O20" s="55" t="s">
        <v>906</v>
      </c>
      <c r="P20" s="55" t="s">
        <v>907</v>
      </c>
      <c r="Q20" s="55" t="s">
        <v>908</v>
      </c>
      <c r="R20" s="56" t="s">
        <v>909</v>
      </c>
      <c r="S20" s="55" t="s">
        <v>910</v>
      </c>
      <c r="T20" s="51" t="s">
        <v>911</v>
      </c>
      <c r="U20" s="51" t="s">
        <v>912</v>
      </c>
      <c r="V20" s="51" t="s">
        <v>913</v>
      </c>
      <c r="W20" s="51" t="s">
        <v>914</v>
      </c>
      <c r="X20" s="51" t="s">
        <v>707</v>
      </c>
      <c r="Y20" s="51" t="s">
        <v>915</v>
      </c>
      <c r="Z20" s="51" t="s">
        <v>916</v>
      </c>
    </row>
    <row r="21" spans="1:26" ht="124.5" customHeight="1">
      <c r="A21" s="51" t="s">
        <v>917</v>
      </c>
      <c r="B21" s="51" t="s">
        <v>918</v>
      </c>
      <c r="C21" s="51" t="s">
        <v>720</v>
      </c>
      <c r="D21" s="51" t="s">
        <v>720</v>
      </c>
      <c r="E21" s="51" t="s">
        <v>919</v>
      </c>
      <c r="F21" s="51" t="s">
        <v>920</v>
      </c>
      <c r="G21" s="51" t="s">
        <v>921</v>
      </c>
      <c r="H21" s="51" t="s">
        <v>692</v>
      </c>
      <c r="I21" s="51" t="s">
        <v>922</v>
      </c>
      <c r="J21" s="51">
        <v>1</v>
      </c>
      <c r="K21" s="51" t="s">
        <v>923</v>
      </c>
      <c r="L21" s="51" t="s">
        <v>924</v>
      </c>
      <c r="M21" s="53" t="s">
        <v>925</v>
      </c>
      <c r="N21" s="51" t="s">
        <v>720</v>
      </c>
      <c r="O21" s="51" t="s">
        <v>926</v>
      </c>
      <c r="P21" s="51" t="s">
        <v>927</v>
      </c>
      <c r="Q21" s="51" t="s">
        <v>928</v>
      </c>
      <c r="R21" s="54" t="s">
        <v>929</v>
      </c>
      <c r="S21" s="51" t="s">
        <v>930</v>
      </c>
      <c r="T21" s="51" t="s">
        <v>931</v>
      </c>
      <c r="U21" s="51" t="s">
        <v>932</v>
      </c>
      <c r="V21" s="51" t="s">
        <v>782</v>
      </c>
      <c r="W21" s="51" t="s">
        <v>933</v>
      </c>
      <c r="X21" s="51" t="s">
        <v>707</v>
      </c>
      <c r="Y21" s="51" t="s">
        <v>934</v>
      </c>
      <c r="Z21" s="51" t="s">
        <v>935</v>
      </c>
    </row>
    <row r="22" spans="1:26" ht="141" customHeight="1">
      <c r="A22" s="51" t="s">
        <v>936</v>
      </c>
      <c r="B22" s="51" t="s">
        <v>937</v>
      </c>
      <c r="C22" s="51" t="s">
        <v>562</v>
      </c>
      <c r="D22" s="51" t="s">
        <v>720</v>
      </c>
      <c r="E22" s="51" t="s">
        <v>938</v>
      </c>
      <c r="F22" s="51" t="s">
        <v>939</v>
      </c>
      <c r="G22" s="51" t="s">
        <v>940</v>
      </c>
      <c r="H22" s="51" t="s">
        <v>692</v>
      </c>
      <c r="I22" s="51" t="s">
        <v>693</v>
      </c>
      <c r="J22" s="51">
        <v>8</v>
      </c>
      <c r="K22" s="51" t="s">
        <v>872</v>
      </c>
      <c r="L22" s="51" t="s">
        <v>941</v>
      </c>
      <c r="M22" s="53" t="s">
        <v>942</v>
      </c>
      <c r="N22" s="51" t="s">
        <v>943</v>
      </c>
      <c r="O22" s="51" t="s">
        <v>944</v>
      </c>
      <c r="P22" s="51" t="s">
        <v>945</v>
      </c>
      <c r="Q22" s="51" t="s">
        <v>946</v>
      </c>
      <c r="R22" s="54" t="s">
        <v>947</v>
      </c>
      <c r="S22" s="51" t="s">
        <v>948</v>
      </c>
      <c r="T22" s="51" t="s">
        <v>949</v>
      </c>
      <c r="U22" s="51" t="s">
        <v>950</v>
      </c>
      <c r="V22" s="51" t="s">
        <v>782</v>
      </c>
      <c r="W22" s="51" t="s">
        <v>951</v>
      </c>
      <c r="X22" s="51" t="s">
        <v>707</v>
      </c>
      <c r="Y22" s="51" t="s">
        <v>952</v>
      </c>
      <c r="Z22" s="51" t="s">
        <v>953</v>
      </c>
    </row>
    <row r="23" spans="1:26" ht="98.25" customHeight="1">
      <c r="A23" s="51" t="s">
        <v>954</v>
      </c>
      <c r="B23" s="51" t="s">
        <v>955</v>
      </c>
      <c r="C23" s="51" t="s">
        <v>562</v>
      </c>
      <c r="D23" s="51" t="s">
        <v>720</v>
      </c>
      <c r="E23" s="51" t="s">
        <v>956</v>
      </c>
      <c r="F23" s="51" t="s">
        <v>315</v>
      </c>
      <c r="G23" s="51" t="s">
        <v>957</v>
      </c>
      <c r="H23" s="51" t="s">
        <v>692</v>
      </c>
      <c r="I23" s="51" t="s">
        <v>693</v>
      </c>
      <c r="J23" s="51">
        <v>4</v>
      </c>
      <c r="K23" s="51" t="s">
        <v>740</v>
      </c>
      <c r="L23" s="51" t="s">
        <v>741</v>
      </c>
      <c r="M23" s="53" t="s">
        <v>958</v>
      </c>
      <c r="N23" s="51" t="s">
        <v>959</v>
      </c>
      <c r="O23" s="51" t="s">
        <v>926</v>
      </c>
      <c r="P23" s="51" t="s">
        <v>960</v>
      </c>
      <c r="Q23" s="51" t="s">
        <v>720</v>
      </c>
      <c r="R23" s="56" t="s">
        <v>731</v>
      </c>
      <c r="S23" s="51" t="s">
        <v>961</v>
      </c>
      <c r="T23" s="51" t="s">
        <v>962</v>
      </c>
      <c r="U23" s="51" t="s">
        <v>963</v>
      </c>
      <c r="V23" s="51" t="s">
        <v>964</v>
      </c>
      <c r="W23" s="51" t="s">
        <v>734</v>
      </c>
      <c r="X23" s="51" t="s">
        <v>817</v>
      </c>
      <c r="Y23" s="51" t="s">
        <v>965</v>
      </c>
      <c r="Z23" s="51" t="s">
        <v>966</v>
      </c>
    </row>
  </sheetData>
  <pageMargins left="0.7" right="0.7" top="0.78740157499999996" bottom="0.78740157499999996" header="0.3" footer="0.3"/>
  <tableParts count="1">
    <tablePart r:id="rId1"/>
  </tablePart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6A9F99-A2A2-4998-ABE6-2A97EB513E09}">
  <dimension ref="A1:DC39"/>
  <sheetViews>
    <sheetView zoomScale="87" zoomScaleNormal="87" workbookViewId="0">
      <selection activeCell="Q12" sqref="Q12"/>
    </sheetView>
  </sheetViews>
  <sheetFormatPr defaultColWidth="11.42578125" defaultRowHeight="15" customHeight="1"/>
  <cols>
    <col min="2" max="2" width="33.5703125" style="16" customWidth="1"/>
    <col min="3" max="3" width="10.85546875" style="16"/>
    <col min="4" max="4" width="7.140625" customWidth="1"/>
    <col min="5" max="5" width="12.5703125" customWidth="1"/>
    <col min="6" max="9" width="15.85546875" customWidth="1"/>
    <col min="14" max="14" width="15.85546875" customWidth="1"/>
    <col min="15" max="16" width="12.140625" customWidth="1"/>
    <col min="28" max="28" width="14.28515625" customWidth="1"/>
    <col min="31" max="31" width="11.7109375" customWidth="1"/>
    <col min="42" max="44" width="14.7109375" customWidth="1"/>
    <col min="54" max="54" width="30.85546875" customWidth="1"/>
  </cols>
  <sheetData>
    <row r="1" spans="1:107">
      <c r="A1" t="s">
        <v>967</v>
      </c>
      <c r="B1" s="16" t="s">
        <v>1</v>
      </c>
      <c r="C1" s="16" t="s">
        <v>2</v>
      </c>
      <c r="D1" t="s">
        <v>3</v>
      </c>
      <c r="E1" t="s">
        <v>968</v>
      </c>
      <c r="F1" t="s">
        <v>969</v>
      </c>
      <c r="G1" t="s">
        <v>970</v>
      </c>
      <c r="H1" t="s">
        <v>971</v>
      </c>
      <c r="I1" t="s">
        <v>711</v>
      </c>
      <c r="J1" t="s">
        <v>688</v>
      </c>
      <c r="K1" t="s">
        <v>724</v>
      </c>
      <c r="L1" t="s">
        <v>866</v>
      </c>
      <c r="M1" t="s">
        <v>972</v>
      </c>
      <c r="N1" t="s">
        <v>973</v>
      </c>
      <c r="O1" t="s">
        <v>974</v>
      </c>
      <c r="P1" t="s">
        <v>975</v>
      </c>
      <c r="Q1" t="s">
        <v>976</v>
      </c>
      <c r="R1" t="s">
        <v>847</v>
      </c>
      <c r="S1" t="s">
        <v>977</v>
      </c>
      <c r="T1" t="s">
        <v>978</v>
      </c>
      <c r="U1" t="s">
        <v>979</v>
      </c>
      <c r="V1" t="s">
        <v>804</v>
      </c>
      <c r="W1" t="s">
        <v>980</v>
      </c>
      <c r="X1" t="s">
        <v>981</v>
      </c>
      <c r="Y1" t="s">
        <v>836</v>
      </c>
      <c r="Z1" t="s">
        <v>822</v>
      </c>
      <c r="AA1" t="s">
        <v>982</v>
      </c>
      <c r="AB1" t="s">
        <v>983</v>
      </c>
      <c r="AC1" t="s">
        <v>984</v>
      </c>
      <c r="AD1" t="s">
        <v>985</v>
      </c>
      <c r="AE1" t="s">
        <v>986</v>
      </c>
      <c r="AF1" t="s">
        <v>987</v>
      </c>
      <c r="AG1" t="s">
        <v>988</v>
      </c>
      <c r="AH1" t="s">
        <v>989</v>
      </c>
      <c r="AI1" t="s">
        <v>990</v>
      </c>
      <c r="AJ1" t="s">
        <v>991</v>
      </c>
      <c r="AK1" t="s">
        <v>992</v>
      </c>
      <c r="AL1" t="s">
        <v>900</v>
      </c>
      <c r="AM1" t="s">
        <v>993</v>
      </c>
      <c r="AN1" t="s">
        <v>994</v>
      </c>
      <c r="AO1" t="s">
        <v>995</v>
      </c>
      <c r="AP1" t="s">
        <v>996</v>
      </c>
      <c r="AQ1" t="s">
        <v>997</v>
      </c>
      <c r="AR1" t="s">
        <v>998</v>
      </c>
      <c r="AS1" t="s">
        <v>999</v>
      </c>
      <c r="AT1" t="s">
        <v>1000</v>
      </c>
      <c r="AU1" t="s">
        <v>1001</v>
      </c>
      <c r="AV1" t="s">
        <v>1002</v>
      </c>
      <c r="AW1" t="s">
        <v>1003</v>
      </c>
      <c r="AX1" t="s">
        <v>1004</v>
      </c>
      <c r="AY1" t="s">
        <v>1005</v>
      </c>
      <c r="AZ1" t="s">
        <v>1006</v>
      </c>
      <c r="BA1" t="s">
        <v>1007</v>
      </c>
      <c r="BB1" t="s">
        <v>1008</v>
      </c>
      <c r="BC1" t="s">
        <v>1009</v>
      </c>
      <c r="BD1" t="s">
        <v>1010</v>
      </c>
      <c r="BE1" t="s">
        <v>1011</v>
      </c>
      <c r="BF1" t="s">
        <v>1012</v>
      </c>
      <c r="BG1" t="s">
        <v>1013</v>
      </c>
      <c r="BH1" t="s">
        <v>1014</v>
      </c>
      <c r="BI1" t="s">
        <v>1015</v>
      </c>
      <c r="BJ1" t="s">
        <v>1016</v>
      </c>
      <c r="BK1" t="s">
        <v>1017</v>
      </c>
      <c r="BL1" t="s">
        <v>1018</v>
      </c>
      <c r="BM1" t="s">
        <v>1019</v>
      </c>
      <c r="BN1" t="s">
        <v>1020</v>
      </c>
      <c r="BO1" t="s">
        <v>1021</v>
      </c>
      <c r="BP1" t="s">
        <v>1022</v>
      </c>
      <c r="BQ1" t="s">
        <v>1023</v>
      </c>
      <c r="BR1" t="s">
        <v>1024</v>
      </c>
      <c r="BS1" t="s">
        <v>937</v>
      </c>
      <c r="BT1" t="s">
        <v>1025</v>
      </c>
      <c r="BU1" t="s">
        <v>1026</v>
      </c>
      <c r="BV1" t="s">
        <v>918</v>
      </c>
      <c r="BW1" t="s">
        <v>955</v>
      </c>
      <c r="BX1" t="s">
        <v>1027</v>
      </c>
      <c r="BY1" t="s">
        <v>1028</v>
      </c>
      <c r="BZ1" t="s">
        <v>1029</v>
      </c>
      <c r="CA1" t="s">
        <v>1030</v>
      </c>
      <c r="CB1" t="s">
        <v>1031</v>
      </c>
      <c r="CC1" t="s">
        <v>1032</v>
      </c>
      <c r="CD1" t="s">
        <v>1033</v>
      </c>
      <c r="CE1" t="s">
        <v>1034</v>
      </c>
      <c r="CF1" t="s">
        <v>1035</v>
      </c>
      <c r="CG1" t="s">
        <v>1036</v>
      </c>
      <c r="CH1" t="s">
        <v>1037</v>
      </c>
      <c r="CI1" t="s">
        <v>1038</v>
      </c>
      <c r="CJ1" t="s">
        <v>1039</v>
      </c>
      <c r="CK1" t="s">
        <v>1040</v>
      </c>
      <c r="CL1" t="s">
        <v>1041</v>
      </c>
      <c r="CM1" t="s">
        <v>1042</v>
      </c>
      <c r="CN1" t="s">
        <v>1043</v>
      </c>
      <c r="CO1" t="s">
        <v>1044</v>
      </c>
      <c r="CP1" t="s">
        <v>1045</v>
      </c>
      <c r="CQ1" t="s">
        <v>1046</v>
      </c>
      <c r="CR1" t="s">
        <v>1047</v>
      </c>
      <c r="CS1" t="s">
        <v>1048</v>
      </c>
      <c r="CT1" t="s">
        <v>1049</v>
      </c>
      <c r="CU1" t="s">
        <v>1050</v>
      </c>
      <c r="CV1" t="s">
        <v>1051</v>
      </c>
      <c r="CW1" t="s">
        <v>1052</v>
      </c>
      <c r="CX1" t="s">
        <v>1053</v>
      </c>
      <c r="CY1" t="s">
        <v>1054</v>
      </c>
      <c r="CZ1" t="s">
        <v>1055</v>
      </c>
      <c r="DA1" t="s">
        <v>1056</v>
      </c>
      <c r="DB1" t="s">
        <v>1057</v>
      </c>
      <c r="DC1" t="s">
        <v>1058</v>
      </c>
    </row>
    <row r="2" spans="1:107">
      <c r="A2" s="32">
        <v>1</v>
      </c>
      <c r="B2" s="16" t="s">
        <v>48</v>
      </c>
      <c r="C2" s="16" t="s">
        <v>45</v>
      </c>
      <c r="D2" s="32">
        <v>2022</v>
      </c>
      <c r="E2" t="s">
        <v>23</v>
      </c>
      <c r="F2" t="s">
        <v>25</v>
      </c>
      <c r="G2" s="24"/>
      <c r="H2" s="24"/>
      <c r="I2" s="24"/>
      <c r="J2" s="24">
        <v>1</v>
      </c>
      <c r="K2" s="24">
        <v>1</v>
      </c>
      <c r="L2" s="24">
        <v>1</v>
      </c>
      <c r="M2" s="24"/>
      <c r="N2" s="24"/>
      <c r="O2" s="24">
        <v>1</v>
      </c>
      <c r="P2" s="24"/>
      <c r="Q2" s="24">
        <v>1</v>
      </c>
      <c r="R2" s="24">
        <v>1</v>
      </c>
      <c r="S2" s="24"/>
      <c r="T2" s="24"/>
      <c r="U2" s="24"/>
      <c r="V2" s="24">
        <v>1</v>
      </c>
      <c r="W2" s="24"/>
      <c r="X2" s="24"/>
      <c r="Y2" s="24"/>
      <c r="Z2" s="24"/>
      <c r="AA2" s="24"/>
      <c r="AB2" s="24">
        <v>1</v>
      </c>
      <c r="AC2" s="24"/>
      <c r="AD2" s="24"/>
      <c r="AE2" s="24">
        <v>1</v>
      </c>
      <c r="AF2" s="24">
        <v>1</v>
      </c>
      <c r="AG2" s="24">
        <v>1</v>
      </c>
      <c r="AH2" s="24"/>
      <c r="AI2" s="24">
        <v>1</v>
      </c>
      <c r="AJ2" s="24">
        <v>1</v>
      </c>
      <c r="AK2" s="24"/>
      <c r="AL2" s="24"/>
      <c r="AM2" s="24"/>
      <c r="AN2" s="24"/>
      <c r="AO2" s="24"/>
      <c r="AP2" s="24">
        <v>1</v>
      </c>
      <c r="AQ2" s="24"/>
      <c r="AR2" s="24"/>
      <c r="AS2" s="24"/>
      <c r="AT2" s="24"/>
      <c r="AU2" s="24"/>
      <c r="AV2" s="24"/>
      <c r="AW2" s="24"/>
      <c r="AX2" s="24"/>
      <c r="AY2" s="24"/>
      <c r="AZ2" s="24"/>
      <c r="BA2" s="24"/>
      <c r="BB2" s="24"/>
      <c r="BC2" s="24"/>
      <c r="BD2" s="24"/>
      <c r="BE2" s="24"/>
      <c r="BF2" s="24"/>
      <c r="BG2" s="24"/>
      <c r="BH2" s="24"/>
      <c r="BI2" s="24"/>
      <c r="BJ2" s="24"/>
      <c r="BK2" s="24"/>
      <c r="BL2" s="24"/>
      <c r="BM2" s="24"/>
      <c r="BN2" s="24"/>
      <c r="BO2" s="24"/>
      <c r="BP2" s="24"/>
      <c r="BQ2" s="24"/>
      <c r="BR2" s="24"/>
      <c r="BS2" s="24"/>
      <c r="BT2" s="24"/>
      <c r="BU2" s="24"/>
      <c r="BV2" s="24"/>
      <c r="BW2" s="24"/>
      <c r="BX2" s="24"/>
      <c r="BY2" s="24"/>
      <c r="BZ2" s="24"/>
      <c r="CA2" s="24"/>
      <c r="CB2" s="24"/>
      <c r="CC2" s="24"/>
      <c r="CD2" s="24"/>
      <c r="CE2" s="24"/>
      <c r="CF2" s="24"/>
      <c r="CG2" s="24"/>
      <c r="CH2" s="24"/>
      <c r="CI2" s="24"/>
      <c r="CJ2" s="24"/>
      <c r="CK2" s="24"/>
      <c r="CL2" s="24"/>
      <c r="CM2" s="24"/>
      <c r="CN2" s="24"/>
      <c r="CO2" s="24"/>
      <c r="CP2" s="24"/>
      <c r="CQ2" s="24"/>
      <c r="CR2" s="24"/>
      <c r="CS2" s="24"/>
      <c r="CT2" s="24"/>
      <c r="CU2" s="24"/>
      <c r="CV2" s="24"/>
      <c r="CW2" s="24"/>
      <c r="CX2" s="24"/>
      <c r="CY2" s="24"/>
      <c r="CZ2" s="24"/>
      <c r="DA2" s="24"/>
      <c r="DB2" s="24"/>
      <c r="DC2" s="24"/>
    </row>
    <row r="3" spans="1:107">
      <c r="A3" s="32">
        <v>2</v>
      </c>
      <c r="B3" s="16" t="s">
        <v>44</v>
      </c>
      <c r="C3" s="16" t="s">
        <v>45</v>
      </c>
      <c r="D3" s="32">
        <v>2022</v>
      </c>
      <c r="E3" t="s">
        <v>23</v>
      </c>
      <c r="F3" t="s">
        <v>25</v>
      </c>
      <c r="G3" s="24"/>
      <c r="H3" s="24"/>
      <c r="I3" s="24"/>
      <c r="J3" s="24">
        <v>1</v>
      </c>
      <c r="K3" s="24"/>
      <c r="L3" s="24">
        <v>1</v>
      </c>
      <c r="M3" s="24"/>
      <c r="N3" s="24"/>
      <c r="O3" s="24"/>
      <c r="P3" s="24"/>
      <c r="Q3" s="24"/>
      <c r="R3" s="24">
        <v>1</v>
      </c>
      <c r="S3" s="24"/>
      <c r="T3" s="24"/>
      <c r="U3" s="24"/>
      <c r="V3" s="24"/>
      <c r="W3" s="24"/>
      <c r="X3" s="24"/>
      <c r="Y3" s="24"/>
      <c r="Z3" s="24">
        <v>1</v>
      </c>
      <c r="AA3" s="24"/>
      <c r="AB3" s="24"/>
      <c r="AC3" s="24"/>
      <c r="AD3" s="24"/>
      <c r="AE3" s="24"/>
      <c r="AF3" s="24"/>
      <c r="AG3" s="24"/>
      <c r="AH3" s="24"/>
      <c r="AI3" s="24">
        <v>1</v>
      </c>
      <c r="AJ3" s="24"/>
      <c r="AK3" s="24"/>
      <c r="AL3" s="24"/>
      <c r="AM3" s="24"/>
      <c r="AN3" s="24"/>
      <c r="AO3" s="24"/>
      <c r="AP3" s="24"/>
      <c r="AQ3" s="24"/>
      <c r="AR3" s="24"/>
      <c r="AS3" s="24"/>
      <c r="AT3" s="24"/>
      <c r="AU3" s="24"/>
      <c r="AV3" s="24"/>
      <c r="AW3" s="24"/>
      <c r="AX3" s="24"/>
      <c r="AY3" s="24"/>
      <c r="AZ3" s="24"/>
      <c r="BA3" s="24"/>
      <c r="BB3" s="24"/>
      <c r="BC3" s="24"/>
      <c r="BD3" s="24"/>
      <c r="BE3" s="24"/>
      <c r="BF3" s="24"/>
      <c r="BG3" s="24"/>
      <c r="BH3" s="24"/>
      <c r="BI3" s="24"/>
      <c r="BJ3" s="24"/>
      <c r="BK3" s="24"/>
      <c r="BL3" s="24"/>
      <c r="BM3" s="24"/>
      <c r="BN3" s="24"/>
      <c r="BO3" s="24"/>
      <c r="BP3" s="24"/>
      <c r="BQ3" s="24"/>
      <c r="BR3" s="24"/>
      <c r="BS3" s="24"/>
      <c r="BT3" s="24"/>
      <c r="BU3" s="24"/>
      <c r="BV3" s="24"/>
      <c r="BW3" s="24"/>
      <c r="BX3" s="24"/>
      <c r="BY3" s="24"/>
      <c r="BZ3" s="24"/>
      <c r="CA3" s="24"/>
      <c r="CB3" s="24"/>
      <c r="CC3" s="24"/>
      <c r="CD3" s="24"/>
      <c r="CE3" s="24"/>
      <c r="CF3" s="24"/>
      <c r="CG3" s="24"/>
      <c r="CH3" s="24"/>
      <c r="CI3" s="24"/>
      <c r="CJ3" s="24"/>
      <c r="CK3" s="24"/>
      <c r="CL3" s="24"/>
      <c r="CM3" s="24"/>
      <c r="CN3" s="24"/>
      <c r="CO3" s="24"/>
      <c r="CP3" s="24"/>
      <c r="CQ3" s="24"/>
      <c r="CR3" s="24"/>
      <c r="CS3" s="24"/>
      <c r="CT3" s="24"/>
      <c r="CU3" s="24"/>
      <c r="CV3" s="24"/>
      <c r="CW3" s="24"/>
      <c r="CX3" s="24"/>
      <c r="CY3" s="24"/>
      <c r="CZ3" s="24"/>
      <c r="DA3" s="24"/>
      <c r="DB3" s="24"/>
      <c r="DC3" s="24"/>
    </row>
    <row r="4" spans="1:107">
      <c r="A4" s="32">
        <v>3</v>
      </c>
      <c r="B4" s="16" t="s">
        <v>50</v>
      </c>
      <c r="C4" s="16" t="s">
        <v>45</v>
      </c>
      <c r="D4" s="32">
        <v>2023</v>
      </c>
      <c r="E4" t="s">
        <v>23</v>
      </c>
      <c r="F4" t="s">
        <v>25</v>
      </c>
      <c r="G4" s="24"/>
      <c r="H4" s="24"/>
      <c r="I4" s="24"/>
      <c r="J4" s="24">
        <v>1</v>
      </c>
      <c r="K4" s="24"/>
      <c r="L4" s="24"/>
      <c r="M4" s="24"/>
      <c r="N4" s="24"/>
      <c r="O4" s="24"/>
      <c r="P4" s="24"/>
      <c r="Q4" s="24"/>
      <c r="R4" s="24">
        <v>1</v>
      </c>
      <c r="S4" s="24"/>
      <c r="T4" s="24"/>
      <c r="U4" s="24"/>
      <c r="V4" s="24"/>
      <c r="W4" s="24"/>
      <c r="X4" s="24"/>
      <c r="Y4" s="24"/>
      <c r="Z4" s="24">
        <v>1</v>
      </c>
      <c r="AA4" s="24"/>
      <c r="AB4" s="24"/>
      <c r="AC4" s="24"/>
      <c r="AD4" s="24"/>
      <c r="AE4" s="24"/>
      <c r="AF4" s="24"/>
      <c r="AG4" s="24"/>
      <c r="AH4" s="24"/>
      <c r="AI4" s="24">
        <v>1</v>
      </c>
      <c r="AJ4" s="24"/>
      <c r="AK4" s="24"/>
      <c r="AL4" s="24"/>
      <c r="AM4" s="24"/>
      <c r="AN4" s="24"/>
      <c r="AO4" s="24"/>
      <c r="AP4" s="24"/>
      <c r="AQ4" s="24"/>
      <c r="AR4" s="24"/>
      <c r="AS4" s="24"/>
      <c r="AT4" s="24"/>
      <c r="AU4" s="24"/>
      <c r="AV4" s="24"/>
      <c r="AW4" s="24"/>
      <c r="AX4" s="24"/>
      <c r="AY4" s="24"/>
      <c r="AZ4" s="24"/>
      <c r="BA4" s="24"/>
      <c r="BB4" s="24"/>
      <c r="BC4" s="24"/>
      <c r="BD4" s="24"/>
      <c r="BE4" s="24"/>
      <c r="BF4" s="24"/>
      <c r="BG4" s="24"/>
      <c r="BH4" s="24"/>
      <c r="BI4" s="24"/>
      <c r="BJ4" s="24"/>
      <c r="BK4" s="24"/>
      <c r="BL4" s="24"/>
      <c r="BM4" s="24"/>
      <c r="BN4" s="24"/>
      <c r="BO4" s="24"/>
      <c r="BP4" s="24"/>
      <c r="BQ4" s="24"/>
      <c r="BR4" s="24"/>
      <c r="BS4" s="24"/>
      <c r="BT4" s="24"/>
      <c r="BU4" s="24"/>
      <c r="BV4" s="24"/>
      <c r="BW4" s="24"/>
      <c r="BX4" s="24"/>
      <c r="BY4" s="24"/>
      <c r="BZ4" s="24"/>
      <c r="CA4" s="24"/>
      <c r="CB4" s="24"/>
      <c r="CC4" s="24"/>
      <c r="CD4" s="24"/>
      <c r="CE4" s="24"/>
      <c r="CF4" s="24"/>
      <c r="CG4" s="24"/>
      <c r="CH4" s="24"/>
      <c r="CI4" s="24"/>
      <c r="CJ4" s="24"/>
      <c r="CK4" s="24"/>
      <c r="CL4" s="24"/>
      <c r="CM4" s="24"/>
      <c r="CN4" s="24"/>
      <c r="CO4" s="24"/>
      <c r="CP4" s="24"/>
      <c r="CQ4" s="24"/>
      <c r="CR4" s="24"/>
      <c r="CS4" s="24"/>
      <c r="CT4" s="24"/>
      <c r="CU4" s="24"/>
      <c r="CV4" s="24"/>
      <c r="CW4" s="24"/>
      <c r="CX4" s="24"/>
      <c r="CY4" s="24"/>
      <c r="CZ4" s="24"/>
      <c r="DA4" s="24"/>
      <c r="DB4" s="24"/>
      <c r="DC4" s="24"/>
    </row>
    <row r="5" spans="1:107">
      <c r="A5" s="32">
        <v>4</v>
      </c>
      <c r="B5" s="16" t="s">
        <v>20</v>
      </c>
      <c r="C5" s="16" t="s">
        <v>21</v>
      </c>
      <c r="D5" s="32">
        <v>2020</v>
      </c>
      <c r="E5" t="s">
        <v>23</v>
      </c>
      <c r="F5" t="s">
        <v>25</v>
      </c>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v>1</v>
      </c>
      <c r="AL5" s="24">
        <v>1</v>
      </c>
      <c r="AM5" s="24"/>
      <c r="AN5" s="24"/>
      <c r="AO5" s="24"/>
      <c r="AP5" s="24"/>
      <c r="AQ5" s="24"/>
      <c r="AR5" s="24"/>
      <c r="AS5" s="24"/>
      <c r="AT5" s="24"/>
      <c r="AU5" s="24"/>
      <c r="AV5" s="24"/>
      <c r="AW5" s="24"/>
      <c r="AX5" s="24"/>
      <c r="AY5" s="24"/>
      <c r="AZ5" s="24"/>
      <c r="BA5" s="24"/>
      <c r="BB5" s="24"/>
      <c r="BC5" s="24"/>
      <c r="BD5" s="24"/>
      <c r="BE5" s="24"/>
      <c r="BF5" s="24"/>
      <c r="BG5" s="24"/>
      <c r="BH5" s="24"/>
      <c r="BI5" s="24"/>
      <c r="BJ5" s="24"/>
      <c r="BK5" s="24"/>
      <c r="BL5" s="24"/>
      <c r="BM5" s="24"/>
      <c r="BN5" s="24"/>
      <c r="BO5" s="24"/>
      <c r="BP5" s="24"/>
      <c r="BQ5" s="24"/>
      <c r="BR5" s="24"/>
      <c r="BS5" s="24"/>
      <c r="BT5" s="24"/>
      <c r="BU5" s="24"/>
      <c r="BV5" s="24"/>
      <c r="BW5" s="24"/>
      <c r="BX5" s="24"/>
      <c r="BY5" s="24"/>
      <c r="BZ5" s="24"/>
      <c r="CA5" s="24"/>
      <c r="CB5" s="24"/>
      <c r="CC5" s="24"/>
      <c r="CD5" s="24"/>
      <c r="CE5" s="24"/>
      <c r="CF5" s="24"/>
      <c r="CG5" s="24"/>
      <c r="CH5" s="24"/>
      <c r="CI5" s="24"/>
      <c r="CJ5" s="24"/>
      <c r="CK5" s="24"/>
      <c r="CL5" s="24"/>
      <c r="CM5" s="24"/>
      <c r="CN5" s="24"/>
      <c r="CO5" s="24"/>
      <c r="CP5" s="24"/>
      <c r="CQ5" s="24"/>
      <c r="CR5" s="24"/>
      <c r="CS5" s="24"/>
      <c r="CT5" s="24"/>
      <c r="CU5" s="24"/>
      <c r="CV5" s="24"/>
      <c r="CW5" s="24"/>
      <c r="CX5" s="24"/>
      <c r="CY5" s="24"/>
      <c r="CZ5" s="24"/>
      <c r="DA5" s="24"/>
      <c r="DB5" s="24"/>
      <c r="DC5" s="24"/>
    </row>
    <row r="6" spans="1:107">
      <c r="A6" s="32">
        <v>5</v>
      </c>
      <c r="B6" s="16" t="s">
        <v>34</v>
      </c>
      <c r="C6" s="16" t="s">
        <v>35</v>
      </c>
      <c r="D6" s="32">
        <v>2021</v>
      </c>
      <c r="E6" t="s">
        <v>23</v>
      </c>
      <c r="F6" t="s">
        <v>25</v>
      </c>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c r="AU6" s="24"/>
      <c r="AV6" s="24"/>
      <c r="AW6" s="24"/>
      <c r="AX6" s="24"/>
      <c r="AY6" s="24"/>
      <c r="AZ6" s="24"/>
      <c r="BA6" s="24"/>
      <c r="BB6" s="24"/>
      <c r="BC6" s="24"/>
      <c r="BD6" s="24"/>
      <c r="BE6" s="24">
        <v>1</v>
      </c>
      <c r="BF6" s="24"/>
      <c r="BG6" s="24"/>
      <c r="BH6" s="24"/>
      <c r="BI6" s="24">
        <v>1</v>
      </c>
      <c r="BJ6" s="24">
        <v>1</v>
      </c>
      <c r="BK6" s="24">
        <v>1</v>
      </c>
      <c r="BL6" s="24">
        <v>1</v>
      </c>
      <c r="BM6" s="24">
        <v>1</v>
      </c>
      <c r="BN6" s="24">
        <v>1</v>
      </c>
      <c r="BO6" s="24"/>
      <c r="BP6" s="24"/>
      <c r="BQ6" s="24"/>
      <c r="BR6" s="24"/>
      <c r="BS6" s="24"/>
      <c r="BT6" s="24"/>
      <c r="BU6" s="24"/>
      <c r="BV6" s="24"/>
      <c r="BW6" s="24"/>
      <c r="BX6" s="24"/>
      <c r="BY6" s="24"/>
      <c r="BZ6" s="24"/>
      <c r="CA6" s="24"/>
      <c r="CB6" s="24"/>
      <c r="CC6" s="24"/>
      <c r="CD6" s="24"/>
      <c r="CE6" s="24"/>
      <c r="CF6" s="24"/>
      <c r="CG6" s="24"/>
      <c r="CH6" s="24"/>
      <c r="CI6" s="24"/>
      <c r="CJ6" s="24"/>
      <c r="CK6" s="24"/>
      <c r="CL6" s="24"/>
      <c r="CM6" s="24"/>
      <c r="CN6" s="24"/>
      <c r="CO6" s="24"/>
      <c r="CP6" s="24"/>
      <c r="CQ6" s="24"/>
      <c r="CR6" s="24"/>
      <c r="CS6" s="24"/>
      <c r="CT6" s="24"/>
      <c r="CU6" s="24"/>
      <c r="CV6" s="24"/>
      <c r="CW6" s="24"/>
      <c r="CX6" s="24"/>
      <c r="CY6" s="24"/>
      <c r="CZ6" s="24"/>
      <c r="DA6" s="24"/>
      <c r="DB6" s="24"/>
      <c r="DC6" s="24"/>
    </row>
    <row r="7" spans="1:107">
      <c r="A7" s="32">
        <v>6</v>
      </c>
      <c r="B7" s="16" t="s">
        <v>426</v>
      </c>
      <c r="C7" s="16" t="s">
        <v>76</v>
      </c>
      <c r="D7" s="32">
        <v>2021</v>
      </c>
      <c r="E7" t="s">
        <v>23</v>
      </c>
      <c r="F7" t="s">
        <v>25</v>
      </c>
      <c r="G7" s="24"/>
      <c r="H7" s="24"/>
      <c r="I7" s="24"/>
      <c r="J7" s="24"/>
      <c r="K7" s="24"/>
      <c r="L7" s="24">
        <v>1</v>
      </c>
      <c r="M7" s="24"/>
      <c r="N7" s="24"/>
      <c r="O7" s="24"/>
      <c r="P7" s="24"/>
      <c r="Q7" s="24"/>
      <c r="R7" s="24"/>
      <c r="S7" s="24">
        <v>1</v>
      </c>
      <c r="T7" s="24"/>
      <c r="U7" s="24"/>
      <c r="V7" s="24"/>
      <c r="W7" s="24"/>
      <c r="X7" s="24"/>
      <c r="Y7" s="24"/>
      <c r="Z7" s="24"/>
      <c r="AA7" s="24"/>
      <c r="AB7" s="24"/>
      <c r="AC7" s="24"/>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c r="BG7" s="24"/>
      <c r="BH7" s="24"/>
      <c r="BI7" s="24"/>
      <c r="BJ7" s="24"/>
      <c r="BK7" s="24"/>
      <c r="BL7" s="24"/>
      <c r="BM7" s="24"/>
      <c r="BN7" s="24"/>
      <c r="BO7" s="24"/>
      <c r="BP7" s="24"/>
      <c r="BQ7" s="24"/>
      <c r="BR7" s="24"/>
      <c r="BS7" s="24"/>
      <c r="BT7" s="24"/>
      <c r="BU7" s="24"/>
      <c r="BV7" s="24"/>
      <c r="BW7" s="24"/>
      <c r="BX7" s="24"/>
      <c r="BY7" s="24"/>
      <c r="BZ7" s="24"/>
      <c r="CA7" s="24"/>
      <c r="CB7" s="24"/>
      <c r="CC7" s="24"/>
      <c r="CD7" s="24"/>
      <c r="CE7" s="24"/>
      <c r="CF7" s="24"/>
      <c r="CG7" s="24"/>
      <c r="CH7" s="24"/>
      <c r="CI7" s="24"/>
      <c r="CJ7" s="24"/>
      <c r="CK7" s="24"/>
      <c r="CL7" s="24"/>
      <c r="CM7" s="24"/>
      <c r="CN7" s="24"/>
      <c r="CO7" s="24"/>
      <c r="CP7" s="24"/>
      <c r="CQ7" s="24"/>
      <c r="CR7" s="24"/>
      <c r="CS7" s="24"/>
      <c r="CT7" s="24"/>
      <c r="CU7" s="24"/>
      <c r="CV7" s="24"/>
      <c r="CW7" s="24"/>
      <c r="CX7" s="24"/>
      <c r="CY7" s="24"/>
      <c r="CZ7" s="24"/>
      <c r="DA7" s="24"/>
      <c r="DB7" s="24"/>
      <c r="DC7" s="24"/>
    </row>
    <row r="8" spans="1:107">
      <c r="A8" s="32">
        <v>7</v>
      </c>
      <c r="B8" s="16" t="s">
        <v>37</v>
      </c>
      <c r="C8" s="16" t="s">
        <v>38</v>
      </c>
      <c r="D8" s="32">
        <v>2023</v>
      </c>
      <c r="E8" t="s">
        <v>23</v>
      </c>
      <c r="F8" t="s">
        <v>25</v>
      </c>
      <c r="G8" s="24"/>
      <c r="H8" s="24"/>
      <c r="I8" s="24"/>
      <c r="J8" s="24">
        <v>1</v>
      </c>
      <c r="K8" s="24"/>
      <c r="L8" s="24"/>
      <c r="M8" s="24"/>
      <c r="N8" s="24"/>
      <c r="O8" s="24"/>
      <c r="P8" s="24"/>
      <c r="Q8" s="24"/>
      <c r="R8" s="24">
        <v>1</v>
      </c>
      <c r="S8" s="24"/>
      <c r="T8" s="24">
        <v>1</v>
      </c>
      <c r="U8" s="24"/>
      <c r="V8" s="24"/>
      <c r="W8" s="24"/>
      <c r="X8" s="24"/>
      <c r="Y8" s="24"/>
      <c r="Z8" s="24">
        <v>1</v>
      </c>
      <c r="AA8" s="24"/>
      <c r="AB8" s="24"/>
      <c r="AC8" s="24"/>
      <c r="AD8" s="24"/>
      <c r="AE8" s="24"/>
      <c r="AF8" s="24"/>
      <c r="AG8" s="24"/>
      <c r="AH8" s="24"/>
      <c r="AI8" s="24"/>
      <c r="AJ8" s="24"/>
      <c r="AK8" s="24"/>
      <c r="AL8" s="24"/>
      <c r="AM8" s="24"/>
      <c r="AN8" s="24"/>
      <c r="AO8" s="24">
        <v>1</v>
      </c>
      <c r="AP8" s="24"/>
      <c r="AQ8" s="24"/>
      <c r="AR8" s="24"/>
      <c r="AS8" s="24"/>
      <c r="AT8" s="24"/>
      <c r="AU8" s="24"/>
      <c r="AV8" s="24"/>
      <c r="AW8" s="24"/>
      <c r="AX8" s="24"/>
      <c r="AY8" s="24"/>
      <c r="AZ8" s="24"/>
      <c r="BA8" s="24"/>
      <c r="BB8" s="24"/>
      <c r="BC8" s="24"/>
      <c r="BD8" s="24"/>
      <c r="BE8" s="24"/>
      <c r="BF8" s="24"/>
      <c r="BG8" s="24">
        <v>1</v>
      </c>
      <c r="BH8" s="24"/>
      <c r="BI8" s="24"/>
      <c r="BJ8" s="24"/>
      <c r="BK8" s="24"/>
      <c r="BL8" s="24"/>
      <c r="BM8" s="24"/>
      <c r="BN8" s="24"/>
      <c r="BO8" s="24">
        <v>1</v>
      </c>
      <c r="BP8" s="24"/>
      <c r="BQ8" s="24"/>
      <c r="BR8" s="24"/>
      <c r="BS8" s="24"/>
      <c r="BT8" s="24"/>
      <c r="BU8" s="24"/>
      <c r="BV8" s="24"/>
      <c r="BW8" s="24"/>
      <c r="BX8" s="24"/>
      <c r="BY8" s="24"/>
      <c r="BZ8" s="24"/>
      <c r="CA8" s="24"/>
      <c r="CB8" s="24"/>
      <c r="CC8" s="24"/>
      <c r="CD8" s="24"/>
      <c r="CE8" s="24"/>
      <c r="CF8" s="24"/>
      <c r="CG8" s="24"/>
      <c r="CH8" s="24"/>
      <c r="CI8" s="24"/>
      <c r="CJ8" s="24"/>
      <c r="CK8" s="24"/>
      <c r="CL8" s="24"/>
      <c r="CM8" s="24"/>
      <c r="CN8" s="24"/>
      <c r="CO8" s="24"/>
      <c r="CP8" s="24"/>
      <c r="CQ8" s="24"/>
      <c r="CR8" s="24"/>
      <c r="CS8" s="24"/>
      <c r="CT8" s="24"/>
      <c r="CU8" s="24"/>
      <c r="CV8" s="24"/>
      <c r="CW8" s="24"/>
      <c r="CX8" s="24"/>
      <c r="CY8" s="24"/>
      <c r="CZ8" s="24"/>
      <c r="DA8" s="24"/>
      <c r="DB8" s="24"/>
      <c r="DC8" s="24"/>
    </row>
    <row r="9" spans="1:107">
      <c r="A9" s="32">
        <v>8</v>
      </c>
      <c r="B9" s="16" t="s">
        <v>72</v>
      </c>
      <c r="C9" s="16" t="s">
        <v>73</v>
      </c>
      <c r="D9" s="32">
        <v>2023</v>
      </c>
      <c r="E9" t="s">
        <v>23</v>
      </c>
      <c r="F9" t="s">
        <v>25</v>
      </c>
      <c r="G9" s="24">
        <v>1</v>
      </c>
      <c r="H9" s="24"/>
      <c r="I9" s="24"/>
      <c r="J9" s="24"/>
      <c r="K9" s="24"/>
      <c r="L9" s="24"/>
      <c r="M9" s="24"/>
      <c r="N9" s="24"/>
      <c r="O9" s="24"/>
      <c r="P9" s="24"/>
      <c r="Q9" s="24">
        <v>1</v>
      </c>
      <c r="R9" s="24">
        <v>1</v>
      </c>
      <c r="S9" s="24"/>
      <c r="T9" s="24"/>
      <c r="U9" s="24"/>
      <c r="V9" s="24"/>
      <c r="W9" s="24">
        <v>1</v>
      </c>
      <c r="X9" s="24"/>
      <c r="Y9" s="24"/>
      <c r="Z9" s="24"/>
      <c r="AA9" s="24"/>
      <c r="AB9" s="24"/>
      <c r="AC9" s="24"/>
      <c r="AD9" s="24"/>
      <c r="AE9" s="24"/>
      <c r="AF9" s="24"/>
      <c r="AG9" s="24"/>
      <c r="AH9" s="24"/>
      <c r="AI9" s="24"/>
      <c r="AJ9" s="24"/>
      <c r="AK9" s="24"/>
      <c r="AL9" s="24"/>
      <c r="AM9" s="24"/>
      <c r="AN9" s="24"/>
      <c r="AO9" s="24"/>
      <c r="AP9" s="24">
        <v>1</v>
      </c>
      <c r="AQ9" s="24"/>
      <c r="AR9" s="24">
        <v>1</v>
      </c>
      <c r="AS9" s="24">
        <v>1</v>
      </c>
      <c r="AT9" s="24">
        <v>1</v>
      </c>
      <c r="AU9" s="24">
        <v>1</v>
      </c>
      <c r="AV9" s="24">
        <v>1</v>
      </c>
      <c r="AW9" s="24">
        <v>1</v>
      </c>
      <c r="AX9" s="24">
        <v>1</v>
      </c>
      <c r="AY9" s="24">
        <v>1</v>
      </c>
      <c r="AZ9" s="24">
        <v>1</v>
      </c>
      <c r="BA9" s="24">
        <v>1</v>
      </c>
      <c r="BB9" s="24"/>
      <c r="BC9" s="24"/>
      <c r="BD9" s="24"/>
      <c r="BE9" s="24"/>
      <c r="BF9" s="24"/>
      <c r="BG9" s="24"/>
      <c r="BH9" s="24"/>
      <c r="BI9" s="24"/>
      <c r="BJ9" s="24"/>
      <c r="BK9" s="24"/>
      <c r="BL9" s="24"/>
      <c r="BM9" s="24"/>
      <c r="BN9" s="24"/>
      <c r="BO9" s="24"/>
      <c r="BP9" s="24"/>
      <c r="BQ9" s="24"/>
      <c r="BR9" s="24"/>
      <c r="BS9" s="24"/>
      <c r="BT9" s="24"/>
      <c r="BU9" s="24"/>
      <c r="BV9" s="24"/>
      <c r="BW9" s="24"/>
      <c r="BX9" s="24"/>
      <c r="BY9" s="24"/>
      <c r="BZ9" s="24"/>
      <c r="CA9" s="24"/>
      <c r="CB9" s="24"/>
      <c r="CC9" s="24"/>
      <c r="CD9" s="24"/>
      <c r="CE9" s="24"/>
      <c r="CF9" s="24"/>
      <c r="CG9" s="24"/>
      <c r="CH9" s="24"/>
      <c r="CI9" s="24"/>
      <c r="CJ9" s="24"/>
      <c r="CK9" s="24"/>
      <c r="CL9" s="24"/>
      <c r="CM9" s="24"/>
      <c r="CN9" s="24"/>
      <c r="CO9" s="24"/>
      <c r="CP9" s="24"/>
      <c r="CQ9" s="24"/>
      <c r="CR9" s="24"/>
      <c r="CS9" s="24"/>
      <c r="CT9" s="24"/>
      <c r="CU9" s="24"/>
      <c r="CV9" s="24"/>
      <c r="CW9" s="24"/>
      <c r="CX9" s="24"/>
      <c r="CY9" s="24"/>
      <c r="CZ9" s="24"/>
      <c r="DA9" s="24"/>
      <c r="DB9" s="24"/>
      <c r="DC9" s="24"/>
    </row>
    <row r="10" spans="1:107">
      <c r="A10" s="32">
        <v>9</v>
      </c>
      <c r="B10" s="16" t="s">
        <v>58</v>
      </c>
      <c r="C10" s="16" t="s">
        <v>59</v>
      </c>
      <c r="D10" s="32">
        <v>2023</v>
      </c>
      <c r="E10" t="s">
        <v>23</v>
      </c>
      <c r="F10" t="s">
        <v>25</v>
      </c>
      <c r="G10" s="24"/>
      <c r="H10" s="24"/>
      <c r="I10" s="24"/>
      <c r="J10" s="24">
        <v>1</v>
      </c>
      <c r="K10" s="24">
        <v>1</v>
      </c>
      <c r="L10" s="24">
        <v>1</v>
      </c>
      <c r="M10" s="24"/>
      <c r="N10" s="24"/>
      <c r="O10" s="24">
        <v>1</v>
      </c>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c r="BB10" s="24">
        <v>1</v>
      </c>
      <c r="BC10" s="24">
        <v>1</v>
      </c>
      <c r="BD10" s="24">
        <v>1</v>
      </c>
      <c r="BE10" s="24"/>
      <c r="BF10" s="24"/>
      <c r="BG10" s="24"/>
      <c r="BH10" s="24"/>
      <c r="BI10" s="24"/>
      <c r="BJ10" s="24"/>
      <c r="BK10" s="24"/>
      <c r="BL10" s="24"/>
      <c r="BM10" s="24"/>
      <c r="BN10" s="24"/>
      <c r="BO10" s="24"/>
      <c r="BP10" s="24">
        <v>1</v>
      </c>
      <c r="BQ10" s="24">
        <v>1</v>
      </c>
      <c r="BR10" s="24"/>
      <c r="BS10" s="24"/>
      <c r="BT10" s="24"/>
      <c r="BU10" s="24"/>
      <c r="BV10" s="24"/>
      <c r="BW10" s="24"/>
      <c r="BX10" s="24"/>
      <c r="BY10" s="24"/>
      <c r="BZ10" s="24"/>
      <c r="CA10" s="24"/>
      <c r="CB10" s="24"/>
      <c r="CC10" s="24"/>
      <c r="CD10" s="24"/>
      <c r="CE10" s="24"/>
      <c r="CF10" s="24"/>
      <c r="CG10" s="24"/>
      <c r="CH10" s="24"/>
      <c r="CI10" s="24"/>
      <c r="CJ10" s="24"/>
      <c r="CK10" s="24"/>
      <c r="CL10" s="24"/>
      <c r="CM10" s="24"/>
      <c r="CN10" s="24"/>
      <c r="CO10" s="24"/>
      <c r="CP10" s="24"/>
      <c r="CQ10" s="24"/>
      <c r="CR10" s="24"/>
      <c r="CS10" s="24"/>
      <c r="CT10" s="24"/>
      <c r="CU10" s="24"/>
      <c r="CV10" s="24"/>
      <c r="CW10" s="24"/>
      <c r="CX10" s="24"/>
      <c r="CY10" s="24"/>
      <c r="CZ10" s="24"/>
      <c r="DA10" s="24"/>
      <c r="DB10" s="24"/>
      <c r="DC10" s="24"/>
    </row>
    <row r="11" spans="1:107">
      <c r="A11" s="32">
        <v>10</v>
      </c>
      <c r="B11" s="16" t="s">
        <v>113</v>
      </c>
      <c r="C11" s="16" t="s">
        <v>96</v>
      </c>
      <c r="D11" s="32">
        <v>2022</v>
      </c>
      <c r="E11" t="s">
        <v>97</v>
      </c>
      <c r="F11" t="s">
        <v>25</v>
      </c>
      <c r="G11" s="24"/>
      <c r="H11" s="24"/>
      <c r="I11" s="24"/>
      <c r="J11" s="24"/>
      <c r="K11" s="24"/>
      <c r="L11" s="24"/>
      <c r="M11" s="24"/>
      <c r="N11" s="24"/>
      <c r="O11" s="24">
        <v>1</v>
      </c>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c r="BB11" s="24"/>
      <c r="BC11" s="24"/>
      <c r="BD11" s="24"/>
      <c r="BE11" s="24"/>
      <c r="BF11" s="24"/>
      <c r="BG11" s="24"/>
      <c r="BH11" s="24"/>
      <c r="BI11" s="24"/>
      <c r="BJ11" s="24"/>
      <c r="BK11" s="24"/>
      <c r="BL11" s="24"/>
      <c r="BM11" s="24"/>
      <c r="BN11" s="24"/>
      <c r="BO11" s="24"/>
      <c r="BP11" s="24"/>
      <c r="BQ11" s="24"/>
      <c r="BR11" s="24"/>
      <c r="BS11" s="24"/>
      <c r="BT11" s="24"/>
      <c r="BU11" s="24"/>
      <c r="BV11" s="24"/>
      <c r="BW11" s="24"/>
      <c r="BX11" s="24"/>
      <c r="BY11" s="24"/>
      <c r="BZ11" s="24"/>
      <c r="CA11" s="24"/>
      <c r="CB11" s="24"/>
      <c r="CC11" s="24"/>
      <c r="CD11" s="24"/>
      <c r="CE11" s="24"/>
      <c r="CF11" s="24"/>
      <c r="CG11" s="24"/>
      <c r="CH11" s="24"/>
      <c r="CI11" s="24"/>
      <c r="CJ11" s="24"/>
      <c r="CK11" s="24"/>
      <c r="CL11" s="24"/>
      <c r="CM11" s="24"/>
      <c r="CN11" s="24"/>
      <c r="CO11" s="24"/>
      <c r="CP11" s="24"/>
      <c r="CQ11" s="24"/>
      <c r="CR11" s="24"/>
      <c r="CS11" s="24"/>
      <c r="CT11" s="24"/>
      <c r="CU11" s="24"/>
      <c r="CV11" s="24"/>
      <c r="CW11" s="24"/>
      <c r="CX11" s="24"/>
      <c r="CY11" s="24"/>
      <c r="CZ11" s="24"/>
      <c r="DA11" s="24"/>
      <c r="DB11" s="24"/>
      <c r="DC11" s="24"/>
    </row>
    <row r="12" spans="1:107">
      <c r="A12" s="32">
        <v>11</v>
      </c>
      <c r="B12" s="16" t="s">
        <v>95</v>
      </c>
      <c r="C12" s="16" t="s">
        <v>96</v>
      </c>
      <c r="D12" s="32" t="s">
        <v>1059</v>
      </c>
      <c r="E12" t="s">
        <v>97</v>
      </c>
      <c r="F12" t="s">
        <v>25</v>
      </c>
      <c r="G12" s="24"/>
      <c r="H12" s="24"/>
      <c r="I12" s="24"/>
      <c r="J12" s="24"/>
      <c r="K12" s="24"/>
      <c r="L12" s="24"/>
      <c r="M12" s="24"/>
      <c r="N12" s="24"/>
      <c r="O12" s="24">
        <v>1</v>
      </c>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4"/>
      <c r="AS12" s="24"/>
      <c r="AT12" s="24"/>
      <c r="AU12" s="24"/>
      <c r="AV12" s="24"/>
      <c r="AW12" s="24"/>
      <c r="AX12" s="24"/>
      <c r="AY12" s="24"/>
      <c r="AZ12" s="24"/>
      <c r="BA12" s="24"/>
      <c r="BB12" s="24"/>
      <c r="BC12" s="24"/>
      <c r="BD12" s="24"/>
      <c r="BE12" s="24"/>
      <c r="BF12" s="24"/>
      <c r="BG12" s="24"/>
      <c r="BH12" s="24"/>
      <c r="BI12" s="24"/>
      <c r="BJ12" s="24"/>
      <c r="BK12" s="24"/>
      <c r="BL12" s="24"/>
      <c r="BM12" s="24"/>
      <c r="BN12" s="24"/>
      <c r="BO12" s="24"/>
      <c r="BP12" s="24"/>
      <c r="BQ12" s="24"/>
      <c r="BR12" s="24"/>
      <c r="BS12" s="24"/>
      <c r="BT12" s="24"/>
      <c r="BU12" s="24"/>
      <c r="BV12" s="24"/>
      <c r="BW12" s="24"/>
      <c r="BX12" s="24"/>
      <c r="BY12" s="24"/>
      <c r="BZ12" s="24"/>
      <c r="CA12" s="24"/>
      <c r="CB12" s="24"/>
      <c r="CC12" s="24"/>
      <c r="CD12" s="24"/>
      <c r="CE12" s="24"/>
      <c r="CF12" s="24"/>
      <c r="CG12" s="24"/>
      <c r="CH12" s="24"/>
      <c r="CI12" s="24"/>
      <c r="CJ12" s="24"/>
      <c r="CK12" s="24"/>
      <c r="CL12" s="24"/>
      <c r="CM12" s="24"/>
      <c r="CN12" s="24"/>
      <c r="CO12" s="24"/>
      <c r="CP12" s="24"/>
      <c r="CQ12" s="24"/>
      <c r="CR12" s="24"/>
      <c r="CS12" s="24"/>
      <c r="CT12" s="24"/>
      <c r="CU12" s="24"/>
      <c r="CV12" s="24"/>
      <c r="CW12" s="24"/>
      <c r="CX12" s="24"/>
      <c r="CY12" s="24"/>
      <c r="CZ12" s="24"/>
      <c r="DA12" s="24"/>
      <c r="DB12" s="24"/>
      <c r="DC12" s="24"/>
    </row>
    <row r="13" spans="1:107">
      <c r="A13" s="32">
        <v>12</v>
      </c>
      <c r="B13" s="16" t="s">
        <v>104</v>
      </c>
      <c r="C13" s="16" t="s">
        <v>96</v>
      </c>
      <c r="D13" s="32" t="s">
        <v>1060</v>
      </c>
      <c r="E13" t="s">
        <v>97</v>
      </c>
      <c r="F13" t="s">
        <v>25</v>
      </c>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v>1</v>
      </c>
      <c r="AL13" s="24"/>
      <c r="AM13" s="24">
        <v>1</v>
      </c>
      <c r="AN13" s="24">
        <v>1</v>
      </c>
      <c r="AO13" s="24"/>
      <c r="AP13" s="24"/>
      <c r="AQ13" s="24"/>
      <c r="AR13" s="24"/>
      <c r="AS13" s="24"/>
      <c r="AT13" s="24"/>
      <c r="AU13" s="24"/>
      <c r="AV13" s="24"/>
      <c r="AW13" s="24"/>
      <c r="AX13" s="24"/>
      <c r="AY13" s="24"/>
      <c r="AZ13" s="24"/>
      <c r="BA13" s="24"/>
      <c r="BB13" s="24"/>
      <c r="BC13" s="24"/>
      <c r="BD13" s="24"/>
      <c r="BE13" s="24"/>
      <c r="BF13" s="24"/>
      <c r="BG13" s="24"/>
      <c r="BH13" s="24"/>
      <c r="BI13" s="24"/>
      <c r="BJ13" s="24"/>
      <c r="BK13" s="24"/>
      <c r="BL13" s="24"/>
      <c r="BM13" s="24"/>
      <c r="BN13" s="24"/>
      <c r="BO13" s="24"/>
      <c r="BP13" s="24"/>
      <c r="BQ13" s="24"/>
      <c r="BR13" s="24"/>
      <c r="BS13" s="24"/>
      <c r="BT13" s="24"/>
      <c r="BU13" s="24"/>
      <c r="BV13" s="24"/>
      <c r="BW13" s="24"/>
      <c r="BX13" s="24"/>
      <c r="BY13" s="24"/>
      <c r="BZ13" s="24"/>
      <c r="CA13" s="24"/>
      <c r="CB13" s="24"/>
      <c r="CC13" s="24"/>
      <c r="CD13" s="24"/>
      <c r="CE13" s="24"/>
      <c r="CF13" s="24"/>
      <c r="CG13" s="24"/>
      <c r="CH13" s="24"/>
      <c r="CI13" s="24"/>
      <c r="CJ13" s="24"/>
      <c r="CK13" s="24"/>
      <c r="CL13" s="24"/>
      <c r="CM13" s="24"/>
      <c r="CN13" s="24"/>
      <c r="CO13" s="24"/>
      <c r="CP13" s="24"/>
      <c r="CQ13" s="24"/>
      <c r="CR13" s="24"/>
      <c r="CS13" s="24"/>
      <c r="CT13" s="24"/>
      <c r="CU13" s="24"/>
      <c r="CV13" s="24"/>
      <c r="CW13" s="24"/>
      <c r="CX13" s="24"/>
      <c r="CY13" s="24"/>
      <c r="CZ13" s="24"/>
      <c r="DA13" s="24"/>
      <c r="DB13" s="24"/>
      <c r="DC13" s="24"/>
    </row>
    <row r="14" spans="1:107">
      <c r="A14" s="32">
        <v>13</v>
      </c>
      <c r="B14" s="16" t="s">
        <v>519</v>
      </c>
      <c r="C14" s="16" t="s">
        <v>158</v>
      </c>
      <c r="D14" s="32">
        <v>2023</v>
      </c>
      <c r="E14" t="s">
        <v>102</v>
      </c>
      <c r="F14" t="s">
        <v>25</v>
      </c>
      <c r="G14" s="24"/>
      <c r="H14" s="24"/>
      <c r="I14" s="24"/>
      <c r="J14" s="24">
        <v>1</v>
      </c>
      <c r="K14" s="24">
        <v>1</v>
      </c>
      <c r="L14" s="24"/>
      <c r="M14" s="24"/>
      <c r="N14" s="24"/>
      <c r="O14" s="24"/>
      <c r="P14" s="24"/>
      <c r="Q14" s="24"/>
      <c r="R14" s="24"/>
      <c r="S14" s="24"/>
      <c r="T14" s="24"/>
      <c r="U14" s="24">
        <v>1</v>
      </c>
      <c r="V14" s="24">
        <v>1</v>
      </c>
      <c r="W14" s="24"/>
      <c r="X14" s="24"/>
      <c r="Y14" s="24"/>
      <c r="Z14" s="24"/>
      <c r="AA14" s="24"/>
      <c r="AB14" s="24"/>
      <c r="AC14" s="24">
        <v>1</v>
      </c>
      <c r="AD14" s="24"/>
      <c r="AE14" s="24"/>
      <c r="AF14" s="24"/>
      <c r="AG14" s="24"/>
      <c r="AH14" s="24"/>
      <c r="AI14" s="24"/>
      <c r="AJ14" s="24"/>
      <c r="AK14" s="24"/>
      <c r="AL14" s="24"/>
      <c r="AM14" s="24"/>
      <c r="AN14" s="24"/>
      <c r="AO14" s="24"/>
      <c r="AP14" s="24"/>
      <c r="AQ14" s="24"/>
      <c r="AR14" s="24"/>
      <c r="AS14" s="24"/>
      <c r="AT14" s="24"/>
      <c r="AU14" s="24"/>
      <c r="AV14" s="24"/>
      <c r="AW14" s="24"/>
      <c r="AX14" s="24"/>
      <c r="AY14" s="24"/>
      <c r="AZ14" s="24"/>
      <c r="BA14" s="24"/>
      <c r="BB14" s="24"/>
      <c r="BC14" s="24"/>
      <c r="BD14" s="24"/>
      <c r="BE14" s="24"/>
      <c r="BF14" s="24"/>
      <c r="BG14" s="24"/>
      <c r="BH14" s="24"/>
      <c r="BI14" s="24"/>
      <c r="BJ14" s="24"/>
      <c r="BK14" s="24"/>
      <c r="BL14" s="24"/>
      <c r="BM14" s="24"/>
      <c r="BN14" s="24"/>
      <c r="BO14" s="24"/>
      <c r="BP14" s="24"/>
      <c r="BQ14" s="24"/>
      <c r="BR14" s="24"/>
      <c r="BS14" s="24"/>
      <c r="BT14" s="24"/>
      <c r="BU14" s="24"/>
      <c r="BV14" s="24"/>
      <c r="BW14" s="24"/>
      <c r="BX14" s="24"/>
      <c r="BY14" s="24"/>
      <c r="BZ14" s="24"/>
      <c r="CA14" s="24"/>
      <c r="CB14" s="24"/>
      <c r="CC14" s="24"/>
      <c r="CD14" s="24"/>
      <c r="CE14" s="24"/>
      <c r="CF14" s="24"/>
      <c r="CG14" s="24"/>
      <c r="CH14" s="24"/>
      <c r="CI14" s="24"/>
      <c r="CJ14" s="24"/>
      <c r="CK14" s="24"/>
      <c r="CL14" s="24"/>
      <c r="CM14" s="24"/>
      <c r="CN14" s="24"/>
      <c r="CO14" s="24"/>
      <c r="CP14" s="24"/>
      <c r="CQ14" s="24"/>
      <c r="CR14" s="24"/>
      <c r="CS14" s="24"/>
      <c r="CT14" s="24"/>
      <c r="CU14" s="24"/>
      <c r="CV14" s="24"/>
      <c r="CW14" s="24"/>
      <c r="CX14" s="24"/>
      <c r="CY14" s="24"/>
      <c r="CZ14" s="24"/>
      <c r="DA14" s="24"/>
      <c r="DB14" s="24"/>
      <c r="DC14" s="24"/>
    </row>
    <row r="15" spans="1:107">
      <c r="A15" s="32">
        <v>14</v>
      </c>
      <c r="B15" s="16" t="s">
        <v>533</v>
      </c>
      <c r="C15" s="16" t="s">
        <v>158</v>
      </c>
      <c r="D15" s="32">
        <v>2023</v>
      </c>
      <c r="E15" t="s">
        <v>102</v>
      </c>
      <c r="F15" t="s">
        <v>25</v>
      </c>
      <c r="G15" s="24"/>
      <c r="H15" s="24"/>
      <c r="I15" s="24"/>
      <c r="J15" s="24"/>
      <c r="K15" s="24"/>
      <c r="L15" s="24"/>
      <c r="M15" s="24"/>
      <c r="N15" s="24"/>
      <c r="O15" s="24"/>
      <c r="P15" s="24"/>
      <c r="Q15" s="24"/>
      <c r="R15" s="24"/>
      <c r="S15" s="24"/>
      <c r="T15" s="24"/>
      <c r="U15" s="24"/>
      <c r="V15" s="24"/>
      <c r="W15" s="24"/>
      <c r="X15" s="24">
        <v>1</v>
      </c>
      <c r="Y15" s="24">
        <v>1</v>
      </c>
      <c r="Z15" s="24">
        <v>1</v>
      </c>
      <c r="AA15" s="24"/>
      <c r="AB15" s="24"/>
      <c r="AC15" s="24"/>
      <c r="AD15" s="24"/>
      <c r="AE15" s="24"/>
      <c r="AF15" s="24"/>
      <c r="AG15" s="24"/>
      <c r="AH15" s="24"/>
      <c r="AI15" s="24"/>
      <c r="AJ15" s="24"/>
      <c r="AK15" s="24"/>
      <c r="AL15" s="24"/>
      <c r="AM15" s="24"/>
      <c r="AN15" s="24"/>
      <c r="AO15" s="24"/>
      <c r="AP15" s="24"/>
      <c r="AQ15" s="24"/>
      <c r="AR15" s="24"/>
      <c r="AS15" s="24"/>
      <c r="AT15" s="24"/>
      <c r="AU15" s="24"/>
      <c r="AV15" s="24"/>
      <c r="AW15" s="24"/>
      <c r="AX15" s="24"/>
      <c r="AY15" s="24"/>
      <c r="AZ15" s="24"/>
      <c r="BA15" s="24"/>
      <c r="BB15" s="24"/>
      <c r="BC15" s="24"/>
      <c r="BD15" s="24"/>
      <c r="BE15" s="24"/>
      <c r="BF15" s="24">
        <v>1</v>
      </c>
      <c r="BG15" s="24"/>
      <c r="BH15" s="24">
        <v>1</v>
      </c>
      <c r="BI15" s="24"/>
      <c r="BJ15" s="24"/>
      <c r="BK15" s="24"/>
      <c r="BL15" s="24"/>
      <c r="BM15" s="24"/>
      <c r="BN15" s="24"/>
      <c r="BO15" s="24"/>
      <c r="BP15" s="24"/>
      <c r="BQ15" s="24"/>
      <c r="BR15" s="24"/>
      <c r="BS15" s="24"/>
      <c r="BT15" s="24"/>
      <c r="BU15" s="24"/>
      <c r="BV15" s="24"/>
      <c r="BW15" s="24"/>
      <c r="BX15" s="24"/>
      <c r="BY15" s="24"/>
      <c r="BZ15" s="24"/>
      <c r="CA15" s="24"/>
      <c r="CB15" s="24"/>
      <c r="CC15" s="24"/>
      <c r="CD15" s="24"/>
      <c r="CE15" s="24"/>
      <c r="CF15" s="24"/>
      <c r="CG15" s="24"/>
      <c r="CH15" s="24"/>
      <c r="CI15" s="24"/>
      <c r="CJ15" s="24"/>
      <c r="CK15" s="24"/>
      <c r="CL15" s="24"/>
      <c r="CM15" s="24"/>
      <c r="CN15" s="24"/>
      <c r="CO15" s="24"/>
      <c r="CP15" s="24"/>
      <c r="CQ15" s="24"/>
      <c r="CR15" s="24"/>
      <c r="CS15" s="24"/>
      <c r="CT15" s="24"/>
      <c r="CU15" s="24"/>
      <c r="CV15" s="24"/>
      <c r="CW15" s="24"/>
      <c r="CX15" s="24"/>
      <c r="CY15" s="24"/>
      <c r="CZ15" s="24"/>
      <c r="DA15" s="24"/>
      <c r="DB15" s="24"/>
      <c r="DC15" s="24"/>
    </row>
    <row r="16" spans="1:107">
      <c r="A16" s="32">
        <v>15</v>
      </c>
      <c r="B16" s="16" t="s">
        <v>164</v>
      </c>
      <c r="C16" s="16" t="s">
        <v>165</v>
      </c>
      <c r="D16" s="32">
        <v>2023</v>
      </c>
      <c r="E16" t="s">
        <v>166</v>
      </c>
      <c r="F16" t="s">
        <v>25</v>
      </c>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24">
        <v>1</v>
      </c>
      <c r="AL16" s="24">
        <v>1</v>
      </c>
      <c r="AM16" s="24"/>
      <c r="AN16" s="24"/>
      <c r="AO16" s="24"/>
      <c r="AP16" s="24"/>
      <c r="AQ16" s="24"/>
      <c r="AR16" s="24"/>
      <c r="AS16" s="24"/>
      <c r="AT16" s="24"/>
      <c r="AU16" s="24"/>
      <c r="AV16" s="24"/>
      <c r="AW16" s="24"/>
      <c r="AX16" s="24"/>
      <c r="AY16" s="24"/>
      <c r="AZ16" s="24"/>
      <c r="BA16" s="24"/>
      <c r="BB16" s="24"/>
      <c r="BC16" s="24"/>
      <c r="BD16" s="24"/>
      <c r="BE16" s="24"/>
      <c r="BF16" s="24"/>
      <c r="BG16" s="24"/>
      <c r="BH16" s="24"/>
      <c r="BI16" s="24"/>
      <c r="BJ16" s="24"/>
      <c r="BK16" s="24"/>
      <c r="BL16" s="24"/>
      <c r="BM16" s="24"/>
      <c r="BN16" s="24"/>
      <c r="BO16" s="24"/>
      <c r="BP16" s="24"/>
      <c r="BQ16" s="24"/>
      <c r="BR16" s="24"/>
      <c r="BS16" s="24"/>
      <c r="BT16" s="24"/>
      <c r="BU16" s="24"/>
      <c r="BV16" s="24">
        <v>1</v>
      </c>
      <c r="BW16" s="24"/>
      <c r="BX16" s="24"/>
      <c r="BY16" s="24"/>
      <c r="BZ16" s="24"/>
      <c r="CA16" s="24"/>
      <c r="CB16" s="24"/>
      <c r="CC16" s="24"/>
      <c r="CD16" s="24"/>
      <c r="CE16" s="24"/>
      <c r="CF16" s="24"/>
      <c r="CG16" s="24"/>
      <c r="CH16" s="24"/>
      <c r="CI16" s="24"/>
      <c r="CJ16" s="24"/>
      <c r="CK16" s="24"/>
      <c r="CL16" s="24"/>
      <c r="CM16" s="24"/>
      <c r="CN16" s="24"/>
      <c r="CO16" s="24"/>
      <c r="CP16" s="24"/>
      <c r="CQ16" s="24"/>
      <c r="CR16" s="24"/>
      <c r="CS16" s="24"/>
      <c r="CT16" s="24"/>
      <c r="CU16" s="24"/>
      <c r="CV16" s="24"/>
      <c r="CW16" s="24"/>
      <c r="CX16" s="24"/>
      <c r="CY16" s="24"/>
      <c r="CZ16" s="24"/>
      <c r="DA16" s="24"/>
      <c r="DB16" s="24"/>
      <c r="DC16" s="24"/>
    </row>
    <row r="17" spans="1:107">
      <c r="A17" s="32">
        <v>16</v>
      </c>
      <c r="B17" s="16" t="s">
        <v>119</v>
      </c>
      <c r="C17" s="16" t="s">
        <v>120</v>
      </c>
      <c r="D17" s="32">
        <v>2021</v>
      </c>
      <c r="E17" t="s">
        <v>121</v>
      </c>
      <c r="F17" t="s">
        <v>25</v>
      </c>
      <c r="G17" s="24"/>
      <c r="H17" s="24"/>
      <c r="I17" s="24"/>
      <c r="J17" s="24"/>
      <c r="K17" s="24"/>
      <c r="L17" s="24"/>
      <c r="M17" s="24"/>
      <c r="N17" s="24">
        <v>1</v>
      </c>
      <c r="O17" s="24"/>
      <c r="P17" s="24"/>
      <c r="Q17" s="24"/>
      <c r="R17" s="24"/>
      <c r="S17" s="24"/>
      <c r="T17" s="24"/>
      <c r="U17" s="24"/>
      <c r="V17" s="24"/>
      <c r="W17" s="24"/>
      <c r="X17" s="24"/>
      <c r="Y17" s="24"/>
      <c r="Z17" s="24"/>
      <c r="AA17" s="24"/>
      <c r="AB17" s="24"/>
      <c r="AC17" s="24"/>
      <c r="AD17" s="24"/>
      <c r="AE17" s="24"/>
      <c r="AF17" s="24"/>
      <c r="AG17" s="24"/>
      <c r="AH17" s="24"/>
      <c r="AI17" s="24"/>
      <c r="AJ17" s="24"/>
      <c r="AK17" s="24"/>
      <c r="AL17" s="24">
        <v>1</v>
      </c>
      <c r="AM17" s="24"/>
      <c r="AN17" s="24"/>
      <c r="AO17" s="24"/>
      <c r="AP17" s="24"/>
      <c r="AQ17" s="24"/>
      <c r="AR17" s="24"/>
      <c r="AS17" s="24"/>
      <c r="AT17" s="24"/>
      <c r="AU17" s="24"/>
      <c r="AV17" s="24"/>
      <c r="AW17" s="24"/>
      <c r="AX17" s="24"/>
      <c r="AY17" s="24"/>
      <c r="AZ17" s="24"/>
      <c r="BA17" s="24"/>
      <c r="BB17" s="24"/>
      <c r="BC17" s="24"/>
      <c r="BD17" s="24"/>
      <c r="BE17" s="24"/>
      <c r="BF17" s="24"/>
      <c r="BG17" s="24"/>
      <c r="BH17" s="24"/>
      <c r="BI17" s="24"/>
      <c r="BJ17" s="24"/>
      <c r="BK17" s="24"/>
      <c r="BL17" s="24"/>
      <c r="BM17" s="24"/>
      <c r="BN17" s="24"/>
      <c r="BO17" s="24"/>
      <c r="BP17" s="24"/>
      <c r="BQ17" s="24"/>
      <c r="BR17" s="24"/>
      <c r="BS17" s="24"/>
      <c r="BT17" s="24"/>
      <c r="BU17" s="24"/>
      <c r="BV17" s="24"/>
      <c r="BW17" s="24"/>
      <c r="BX17" s="24"/>
      <c r="BY17" s="24"/>
      <c r="BZ17" s="24"/>
      <c r="CA17" s="24"/>
      <c r="CB17" s="24"/>
      <c r="CC17" s="24"/>
      <c r="CD17" s="24"/>
      <c r="CE17" s="24"/>
      <c r="CF17" s="24"/>
      <c r="CG17" s="24"/>
      <c r="CH17" s="24"/>
      <c r="CI17" s="24"/>
      <c r="CJ17" s="24"/>
      <c r="CK17" s="24"/>
      <c r="CL17" s="24"/>
      <c r="CM17" s="24"/>
      <c r="CN17" s="24"/>
      <c r="CO17" s="24"/>
      <c r="CP17" s="24"/>
      <c r="CQ17" s="24"/>
      <c r="CR17" s="24"/>
      <c r="CS17" s="24"/>
      <c r="CT17" s="24"/>
      <c r="CU17" s="24"/>
      <c r="CV17" s="24"/>
      <c r="CW17" s="24"/>
      <c r="CX17" s="24"/>
      <c r="CY17" s="24"/>
      <c r="CZ17" s="24"/>
      <c r="DA17" s="24"/>
      <c r="DB17" s="24"/>
      <c r="DC17" s="24"/>
    </row>
    <row r="18" spans="1:107">
      <c r="A18" s="32">
        <v>17</v>
      </c>
      <c r="B18" s="16" t="s">
        <v>79</v>
      </c>
      <c r="C18" s="16" t="s">
        <v>80</v>
      </c>
      <c r="D18" s="32">
        <v>2019</v>
      </c>
      <c r="E18" t="s">
        <v>82</v>
      </c>
      <c r="F18" t="s">
        <v>25</v>
      </c>
      <c r="G18" s="24"/>
      <c r="H18" s="24"/>
      <c r="I18" s="24"/>
      <c r="J18" s="24">
        <v>1</v>
      </c>
      <c r="K18" s="24">
        <v>1</v>
      </c>
      <c r="L18" s="24"/>
      <c r="M18" s="24"/>
      <c r="N18" s="24"/>
      <c r="O18" s="24"/>
      <c r="P18" s="24"/>
      <c r="Q18" s="24">
        <v>1</v>
      </c>
      <c r="R18" s="24">
        <v>1</v>
      </c>
      <c r="S18" s="24"/>
      <c r="T18" s="24"/>
      <c r="U18" s="24"/>
      <c r="V18" s="24">
        <v>1</v>
      </c>
      <c r="W18" s="24"/>
      <c r="X18" s="24"/>
      <c r="Y18" s="24"/>
      <c r="Z18" s="24"/>
      <c r="AA18" s="24"/>
      <c r="AB18" s="24"/>
      <c r="AC18" s="24"/>
      <c r="AD18" s="24"/>
      <c r="AE18" s="24"/>
      <c r="AF18" s="24"/>
      <c r="AG18" s="24"/>
      <c r="AH18" s="24"/>
      <c r="AI18" s="24"/>
      <c r="AJ18" s="24"/>
      <c r="AK18" s="24"/>
      <c r="AL18" s="24"/>
      <c r="AM18" s="24"/>
      <c r="AN18" s="24"/>
      <c r="AO18" s="24"/>
      <c r="AP18" s="24"/>
      <c r="AQ18" s="24"/>
      <c r="AR18" s="24"/>
      <c r="AS18" s="24"/>
      <c r="AT18" s="24"/>
      <c r="AU18" s="24"/>
      <c r="AV18" s="24"/>
      <c r="AW18" s="24"/>
      <c r="AX18" s="24"/>
      <c r="AY18" s="24"/>
      <c r="AZ18" s="24"/>
      <c r="BA18" s="24"/>
      <c r="BB18" s="24"/>
      <c r="BC18" s="24"/>
      <c r="BD18" s="24"/>
      <c r="BE18" s="24"/>
      <c r="BF18" s="24"/>
      <c r="BG18" s="24"/>
      <c r="BH18" s="24"/>
      <c r="BI18" s="24"/>
      <c r="BJ18" s="24"/>
      <c r="BK18" s="24"/>
      <c r="BL18" s="24"/>
      <c r="BM18" s="24"/>
      <c r="BN18" s="24"/>
      <c r="BO18" s="24"/>
      <c r="BP18" s="24"/>
      <c r="BQ18" s="24"/>
      <c r="BR18" s="24"/>
      <c r="BS18" s="24"/>
      <c r="BT18" s="24"/>
      <c r="BU18" s="24"/>
      <c r="BV18" s="24"/>
      <c r="BW18" s="24"/>
      <c r="BX18" s="24"/>
      <c r="BY18" s="24"/>
      <c r="BZ18" s="24"/>
      <c r="CA18" s="24"/>
      <c r="CB18" s="24"/>
      <c r="CC18" s="24"/>
      <c r="CD18" s="24"/>
      <c r="CE18" s="24"/>
      <c r="CF18" s="24"/>
      <c r="CG18" s="24"/>
      <c r="CH18" s="24"/>
      <c r="CI18" s="24"/>
      <c r="CJ18" s="24"/>
      <c r="CK18" s="24"/>
      <c r="CL18" s="24"/>
      <c r="CM18" s="24"/>
      <c r="CN18" s="24"/>
      <c r="CO18" s="24"/>
      <c r="CP18" s="24"/>
      <c r="CQ18" s="24"/>
      <c r="CR18" s="24"/>
      <c r="CS18" s="24"/>
      <c r="CT18" s="24"/>
      <c r="CU18" s="24"/>
      <c r="CV18" s="24"/>
      <c r="CW18" s="24"/>
      <c r="CX18" s="24"/>
      <c r="CY18" s="24"/>
      <c r="CZ18" s="24"/>
      <c r="DA18" s="24"/>
      <c r="DB18" s="24"/>
      <c r="DC18" s="24"/>
    </row>
    <row r="19" spans="1:107">
      <c r="A19" s="32">
        <v>18</v>
      </c>
      <c r="B19" s="16" t="s">
        <v>114</v>
      </c>
      <c r="C19" s="16" t="s">
        <v>115</v>
      </c>
      <c r="D19" s="32">
        <v>2023</v>
      </c>
      <c r="E19" t="s">
        <v>116</v>
      </c>
      <c r="F19" t="s">
        <v>25</v>
      </c>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24"/>
      <c r="AL19" s="24">
        <v>1</v>
      </c>
      <c r="AM19" s="24"/>
      <c r="AN19" s="24"/>
      <c r="AO19" s="24"/>
      <c r="AP19" s="24"/>
      <c r="AQ19" s="24"/>
      <c r="AR19" s="24"/>
      <c r="AS19" s="24"/>
      <c r="AT19" s="24"/>
      <c r="AU19" s="24"/>
      <c r="AV19" s="24"/>
      <c r="AW19" s="24"/>
      <c r="AX19" s="24"/>
      <c r="AY19" s="24"/>
      <c r="AZ19" s="24"/>
      <c r="BA19" s="24"/>
      <c r="BB19" s="24"/>
      <c r="BC19" s="24"/>
      <c r="BD19" s="24"/>
      <c r="BE19" s="24"/>
      <c r="BF19" s="24"/>
      <c r="BG19" s="24"/>
      <c r="BH19" s="24"/>
      <c r="BI19" s="24"/>
      <c r="BJ19" s="24"/>
      <c r="BK19" s="24"/>
      <c r="BL19" s="24"/>
      <c r="BM19" s="24"/>
      <c r="BN19" s="24"/>
      <c r="BO19" s="24"/>
      <c r="BP19" s="24"/>
      <c r="BQ19" s="24"/>
      <c r="BR19" s="24"/>
      <c r="BS19" s="24"/>
      <c r="BT19" s="24"/>
      <c r="BU19" s="24"/>
      <c r="BV19" s="24"/>
      <c r="BW19" s="24"/>
      <c r="BX19" s="24"/>
      <c r="BY19" s="24"/>
      <c r="BZ19" s="24"/>
      <c r="CA19" s="24"/>
      <c r="CB19" s="24"/>
      <c r="CC19" s="24"/>
      <c r="CD19" s="24"/>
      <c r="CE19" s="24"/>
      <c r="CF19" s="24"/>
      <c r="CG19" s="24"/>
      <c r="CH19" s="24"/>
      <c r="CI19" s="24"/>
      <c r="CJ19" s="24"/>
      <c r="CK19" s="24"/>
      <c r="CL19" s="24"/>
      <c r="CM19" s="24"/>
      <c r="CN19" s="24"/>
      <c r="CO19" s="24"/>
      <c r="CP19" s="24"/>
      <c r="CQ19" s="24"/>
      <c r="CR19" s="24"/>
      <c r="CS19" s="24"/>
      <c r="CT19" s="24"/>
      <c r="CU19" s="24"/>
      <c r="CV19" s="24"/>
      <c r="CW19" s="24"/>
      <c r="CX19" s="24"/>
      <c r="CY19" s="24"/>
      <c r="CZ19" s="24"/>
      <c r="DA19" s="24"/>
      <c r="DB19" s="24"/>
      <c r="DC19" s="24"/>
    </row>
    <row r="20" spans="1:107" ht="15" customHeight="1">
      <c r="A20" s="32">
        <v>19</v>
      </c>
      <c r="B20" s="16" t="s">
        <v>1061</v>
      </c>
      <c r="C20" s="16" t="s">
        <v>54</v>
      </c>
      <c r="D20" s="32">
        <v>2019</v>
      </c>
      <c r="E20" t="s">
        <v>56</v>
      </c>
      <c r="F20" t="s">
        <v>25</v>
      </c>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v>1</v>
      </c>
      <c r="AL20" s="24">
        <v>1</v>
      </c>
      <c r="AM20" s="24"/>
      <c r="AN20" s="24"/>
      <c r="AO20" s="24"/>
      <c r="AP20" s="24"/>
      <c r="AQ20" s="24"/>
      <c r="AR20" s="24"/>
      <c r="AS20" s="24"/>
      <c r="AT20" s="24"/>
      <c r="AU20" s="24"/>
      <c r="AV20" s="24"/>
      <c r="AW20" s="24"/>
      <c r="AX20" s="24"/>
      <c r="AY20" s="24"/>
      <c r="AZ20" s="24"/>
      <c r="BA20" s="24"/>
      <c r="BB20" s="24"/>
      <c r="BC20" s="24"/>
      <c r="BD20" s="24"/>
      <c r="BE20" s="24"/>
      <c r="BF20" s="24"/>
      <c r="BG20" s="24"/>
      <c r="BH20" s="24"/>
      <c r="BI20" s="24"/>
      <c r="BJ20" s="24"/>
      <c r="BK20" s="24"/>
      <c r="BL20" s="24"/>
      <c r="BM20" s="24"/>
      <c r="BN20" s="24"/>
      <c r="BO20" s="24"/>
      <c r="BP20" s="24"/>
      <c r="BQ20" s="24"/>
      <c r="BR20" s="24"/>
      <c r="BS20" s="24"/>
      <c r="BT20" s="24"/>
      <c r="BU20" s="24"/>
      <c r="BV20" s="24">
        <v>1</v>
      </c>
      <c r="BW20" s="24">
        <v>1</v>
      </c>
      <c r="BX20" s="24"/>
      <c r="BY20" s="24"/>
      <c r="BZ20" s="24"/>
      <c r="CA20" s="24"/>
      <c r="CB20" s="24"/>
      <c r="CC20" s="24"/>
      <c r="CD20" s="24"/>
      <c r="CE20" s="24"/>
      <c r="CF20" s="24"/>
      <c r="CG20" s="24"/>
      <c r="CH20" s="24"/>
      <c r="CI20" s="24"/>
      <c r="CJ20" s="24"/>
      <c r="CK20" s="24"/>
      <c r="CL20" s="24"/>
      <c r="CM20" s="24"/>
      <c r="CN20" s="24"/>
      <c r="CO20" s="24"/>
      <c r="CP20" s="24"/>
      <c r="CQ20" s="24"/>
      <c r="CR20" s="24"/>
      <c r="CS20" s="24"/>
      <c r="CT20" s="24"/>
      <c r="CU20" s="24"/>
      <c r="CV20" s="24"/>
      <c r="CW20" s="24"/>
      <c r="CX20" s="24"/>
      <c r="CY20" s="24"/>
      <c r="CZ20" s="24"/>
      <c r="DA20" s="24"/>
      <c r="DB20" s="24"/>
      <c r="DC20" s="24"/>
    </row>
    <row r="21" spans="1:107" ht="15" customHeight="1">
      <c r="A21" s="32">
        <v>20</v>
      </c>
      <c r="B21" s="16" t="s">
        <v>1062</v>
      </c>
      <c r="C21" s="14" t="s">
        <v>70</v>
      </c>
      <c r="D21" s="32">
        <v>2020</v>
      </c>
      <c r="E21" t="s">
        <v>23</v>
      </c>
      <c r="F21" t="s">
        <v>25</v>
      </c>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v>1</v>
      </c>
      <c r="AL21" s="24"/>
      <c r="AM21" s="24"/>
      <c r="AN21" s="24"/>
      <c r="AO21" s="24"/>
      <c r="AP21" s="24"/>
      <c r="AQ21" s="24"/>
      <c r="AR21" s="24"/>
      <c r="AS21" s="24"/>
      <c r="AT21" s="24"/>
      <c r="AU21" s="24"/>
      <c r="AV21" s="24"/>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v>1</v>
      </c>
      <c r="CG21" s="24"/>
      <c r="CH21" s="24"/>
      <c r="CI21" s="24"/>
      <c r="CJ21" s="24"/>
      <c r="CK21" s="24"/>
      <c r="CL21" s="24"/>
      <c r="CM21" s="24"/>
      <c r="CN21" s="24"/>
      <c r="CO21" s="24"/>
      <c r="CP21" s="24"/>
      <c r="CQ21" s="24"/>
      <c r="CR21" s="24"/>
      <c r="CS21" s="24"/>
      <c r="CT21" s="24"/>
      <c r="CU21" s="24"/>
      <c r="CV21" s="24"/>
      <c r="CW21" s="24"/>
      <c r="CX21" s="24"/>
      <c r="CY21" s="24"/>
      <c r="CZ21" s="24"/>
      <c r="DA21" s="24"/>
      <c r="DB21" s="24"/>
      <c r="DC21" s="24"/>
    </row>
    <row r="22" spans="1:107" ht="15" customHeight="1">
      <c r="A22" s="32">
        <v>21</v>
      </c>
      <c r="B22" s="16" t="s">
        <v>92</v>
      </c>
      <c r="C22" s="14" t="s">
        <v>93</v>
      </c>
      <c r="D22" s="32">
        <v>2024</v>
      </c>
      <c r="E22" t="s">
        <v>94</v>
      </c>
      <c r="F22" t="s">
        <v>25</v>
      </c>
      <c r="G22" s="24"/>
      <c r="H22" s="24"/>
      <c r="I22" s="24"/>
      <c r="J22" s="24">
        <v>1</v>
      </c>
      <c r="K22" s="24">
        <v>1</v>
      </c>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4"/>
      <c r="AS22" s="24"/>
      <c r="AT22" s="24"/>
      <c r="AU22" s="24"/>
      <c r="AV22" s="24"/>
      <c r="AW22" s="24"/>
      <c r="AX22" s="24"/>
      <c r="AY22" s="24"/>
      <c r="AZ22" s="24"/>
      <c r="BA22" s="24"/>
      <c r="BB22" s="24"/>
      <c r="BC22" s="24"/>
      <c r="BD22" s="24"/>
      <c r="BE22" s="24"/>
      <c r="BF22" s="24"/>
      <c r="BG22" s="24"/>
      <c r="BH22" s="24"/>
      <c r="BI22" s="24"/>
      <c r="BJ22" s="24"/>
      <c r="BK22" s="24"/>
      <c r="BL22" s="24"/>
      <c r="BM22" s="24"/>
      <c r="BN22" s="24"/>
      <c r="BO22" s="24"/>
      <c r="BP22" s="24"/>
      <c r="BQ22" s="24"/>
      <c r="BR22" s="24"/>
      <c r="BS22" s="24"/>
      <c r="BT22" s="24"/>
      <c r="BU22" s="24"/>
      <c r="BV22" s="24"/>
      <c r="BW22" s="24">
        <v>1</v>
      </c>
      <c r="BX22" s="24"/>
      <c r="BY22" s="24"/>
      <c r="BZ22" s="24"/>
      <c r="CA22" s="24"/>
      <c r="CB22" s="24"/>
      <c r="CC22" s="24"/>
      <c r="CD22" s="24"/>
      <c r="CE22" s="24"/>
      <c r="CF22" s="24"/>
      <c r="CG22" s="24"/>
      <c r="CH22" s="24"/>
      <c r="CI22" s="24"/>
      <c r="CJ22" s="24"/>
      <c r="CK22" s="24"/>
      <c r="CL22" s="24"/>
      <c r="CM22" s="24"/>
      <c r="CN22" s="24"/>
      <c r="CO22" s="24"/>
      <c r="CP22" s="24"/>
      <c r="CQ22" s="24"/>
      <c r="CR22" s="24"/>
      <c r="CS22" s="24"/>
      <c r="CT22" s="24"/>
      <c r="CU22" s="24"/>
      <c r="CV22" s="24"/>
      <c r="CW22" s="24"/>
      <c r="CX22" s="24"/>
      <c r="CY22" s="24"/>
      <c r="CZ22" s="24"/>
      <c r="DA22" s="24"/>
      <c r="DB22" s="24"/>
      <c r="DC22" s="24"/>
    </row>
    <row r="23" spans="1:107" ht="15" customHeight="1">
      <c r="A23" s="32">
        <v>22</v>
      </c>
      <c r="B23" s="16" t="s">
        <v>85</v>
      </c>
      <c r="C23" s="14" t="s">
        <v>86</v>
      </c>
      <c r="D23" s="32">
        <v>2021</v>
      </c>
      <c r="F23" t="s">
        <v>25</v>
      </c>
      <c r="G23" s="24"/>
      <c r="H23" s="24"/>
      <c r="I23" s="24"/>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v>1</v>
      </c>
      <c r="AL23" s="24">
        <v>1</v>
      </c>
      <c r="AM23" s="24"/>
      <c r="AN23" s="24"/>
      <c r="AO23" s="24"/>
      <c r="AP23" s="24"/>
      <c r="AQ23" s="24">
        <v>1</v>
      </c>
      <c r="AR23" s="24"/>
      <c r="AS23" s="24"/>
      <c r="AT23" s="24"/>
      <c r="AU23" s="24"/>
      <c r="AV23" s="24"/>
      <c r="AW23" s="24"/>
      <c r="AX23" s="24"/>
      <c r="AY23" s="24"/>
      <c r="AZ23" s="24"/>
      <c r="BA23" s="24"/>
      <c r="BB23" s="24"/>
      <c r="BC23" s="24"/>
      <c r="BD23" s="24"/>
      <c r="BE23" s="24"/>
      <c r="BF23" s="24"/>
      <c r="BG23" s="24"/>
      <c r="BH23" s="24"/>
      <c r="BI23" s="24"/>
      <c r="BJ23" s="24"/>
      <c r="BK23" s="24"/>
      <c r="BL23" s="24"/>
      <c r="BM23" s="24"/>
      <c r="BN23" s="24"/>
      <c r="BO23" s="24"/>
      <c r="BP23" s="24"/>
      <c r="BQ23" s="24"/>
      <c r="BR23" s="24"/>
      <c r="BS23" s="24">
        <v>1</v>
      </c>
      <c r="BT23" s="24"/>
      <c r="BU23" s="24"/>
      <c r="BV23" s="24">
        <v>1</v>
      </c>
      <c r="BW23" s="24"/>
      <c r="BX23" s="24"/>
      <c r="BY23" s="24"/>
      <c r="BZ23" s="24"/>
      <c r="CA23" s="24"/>
      <c r="CB23" s="24"/>
      <c r="CC23" s="24"/>
      <c r="CD23" s="24"/>
      <c r="CE23" s="24"/>
      <c r="CF23" s="24"/>
      <c r="CG23" s="24"/>
      <c r="CH23" s="24"/>
      <c r="CI23" s="24"/>
      <c r="CJ23" s="24"/>
      <c r="CK23" s="24"/>
      <c r="CL23" s="24"/>
      <c r="CM23" s="24"/>
      <c r="CN23" s="24"/>
      <c r="CO23" s="24"/>
      <c r="CP23" s="24"/>
      <c r="CQ23" s="24"/>
      <c r="CR23" s="24"/>
      <c r="CS23" s="24"/>
      <c r="CT23" s="24"/>
      <c r="CU23" s="24"/>
      <c r="CV23" s="24"/>
      <c r="CW23" s="24"/>
      <c r="CX23" s="24"/>
      <c r="CY23" s="24"/>
      <c r="CZ23" s="24"/>
      <c r="DA23" s="24"/>
      <c r="DB23" s="24"/>
      <c r="DC23" s="24"/>
    </row>
    <row r="24" spans="1:107" ht="15" customHeight="1">
      <c r="A24" s="32">
        <v>23</v>
      </c>
      <c r="B24" s="16" t="s">
        <v>62</v>
      </c>
      <c r="C24" s="14" t="s">
        <v>63</v>
      </c>
      <c r="D24" s="32">
        <v>2022</v>
      </c>
      <c r="E24" t="s">
        <v>23</v>
      </c>
      <c r="F24" t="s">
        <v>25</v>
      </c>
      <c r="G24" s="24"/>
      <c r="H24" s="24"/>
      <c r="I24" s="24"/>
      <c r="J24" s="24"/>
      <c r="K24" s="24"/>
      <c r="L24" s="24"/>
      <c r="M24" s="24"/>
      <c r="N24" s="24">
        <v>1</v>
      </c>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4"/>
      <c r="AS24" s="24"/>
      <c r="AT24" s="24"/>
      <c r="AU24" s="24"/>
      <c r="AV24" s="24"/>
      <c r="AW24" s="24"/>
      <c r="AX24" s="24"/>
      <c r="AY24" s="24"/>
      <c r="AZ24" s="24"/>
      <c r="BA24" s="24"/>
      <c r="BB24" s="24"/>
      <c r="BC24" s="24"/>
      <c r="BD24" s="24"/>
      <c r="BE24" s="24"/>
      <c r="BF24" s="24"/>
      <c r="BG24" s="24"/>
      <c r="BH24" s="24"/>
      <c r="BI24" s="24"/>
      <c r="BJ24" s="24"/>
      <c r="BK24" s="24"/>
      <c r="BL24" s="24"/>
      <c r="BM24" s="24"/>
      <c r="BN24" s="24"/>
      <c r="BO24" s="24"/>
      <c r="BP24" s="24"/>
      <c r="BQ24" s="24"/>
      <c r="BR24" s="24"/>
      <c r="BS24" s="24"/>
      <c r="BT24" s="24"/>
      <c r="BU24" s="24"/>
      <c r="BV24" s="24"/>
      <c r="BW24" s="24"/>
      <c r="BX24" s="24"/>
      <c r="BY24" s="24"/>
      <c r="BZ24" s="24"/>
      <c r="CA24" s="24"/>
      <c r="CB24" s="24"/>
      <c r="CC24" s="24"/>
      <c r="CD24" s="24"/>
      <c r="CE24" s="24"/>
      <c r="CF24" s="24"/>
      <c r="CG24" s="24"/>
      <c r="CH24" s="24"/>
      <c r="CI24" s="24"/>
      <c r="CJ24" s="24"/>
      <c r="CK24" s="24"/>
      <c r="CL24" s="24"/>
      <c r="CM24" s="24"/>
      <c r="CN24" s="24"/>
      <c r="CO24" s="24"/>
      <c r="CP24" s="24"/>
      <c r="CQ24" s="24"/>
      <c r="CR24" s="24"/>
      <c r="CS24" s="24"/>
      <c r="CT24" s="24"/>
      <c r="CU24" s="24"/>
      <c r="CV24" s="24"/>
      <c r="CW24" s="24"/>
      <c r="CX24" s="24"/>
      <c r="CY24" s="24"/>
      <c r="CZ24" s="24"/>
      <c r="DA24" s="24"/>
      <c r="DB24" s="24"/>
      <c r="DC24" s="24"/>
    </row>
    <row r="25" spans="1:107" ht="15" customHeight="1">
      <c r="A25" s="32">
        <v>24</v>
      </c>
      <c r="B25" s="16" t="s">
        <v>66</v>
      </c>
      <c r="C25" s="14" t="s">
        <v>63</v>
      </c>
      <c r="D25" s="32">
        <v>2023</v>
      </c>
      <c r="E25" t="s">
        <v>23</v>
      </c>
      <c r="F25" t="s">
        <v>25</v>
      </c>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4"/>
      <c r="BM25" s="24"/>
      <c r="BN25" s="24"/>
      <c r="BO25" s="24"/>
      <c r="BP25" s="24"/>
      <c r="BQ25" s="24"/>
      <c r="BR25" s="24"/>
      <c r="BS25" s="24"/>
      <c r="BT25" s="24"/>
      <c r="BU25" s="24"/>
      <c r="BV25" s="24"/>
      <c r="BW25" s="24"/>
      <c r="BX25" s="24"/>
      <c r="BY25" s="24"/>
      <c r="BZ25" s="24"/>
      <c r="CA25" s="24"/>
      <c r="CB25" s="24"/>
      <c r="CC25" s="24"/>
      <c r="CD25" s="24"/>
      <c r="CE25" s="24"/>
      <c r="CF25" s="24"/>
      <c r="CG25" s="24"/>
      <c r="CH25" s="24"/>
      <c r="CI25" s="24"/>
      <c r="CJ25" s="24"/>
      <c r="CK25" s="24"/>
      <c r="CL25" s="24"/>
      <c r="CM25" s="24"/>
      <c r="CN25" s="24"/>
      <c r="CO25" s="24"/>
      <c r="CP25" s="24"/>
      <c r="CQ25" s="24"/>
      <c r="CR25" s="24"/>
      <c r="CS25" s="24"/>
      <c r="CT25" s="24"/>
      <c r="CU25" s="24"/>
      <c r="CV25" s="24"/>
      <c r="CW25" s="24"/>
      <c r="CX25" s="24"/>
      <c r="CY25" s="24"/>
      <c r="CZ25" s="24"/>
      <c r="DA25" s="24"/>
      <c r="DB25" s="24"/>
      <c r="DC25" s="24"/>
    </row>
    <row r="26" spans="1:107" ht="15" customHeight="1">
      <c r="A26" s="32">
        <v>25</v>
      </c>
      <c r="B26" s="16" t="s">
        <v>128</v>
      </c>
      <c r="C26" s="14" t="s">
        <v>129</v>
      </c>
      <c r="D26" s="32">
        <v>2023</v>
      </c>
      <c r="E26" t="s">
        <v>130</v>
      </c>
      <c r="F26" t="s">
        <v>25</v>
      </c>
      <c r="G26" s="24"/>
      <c r="H26" s="24"/>
      <c r="I26" s="24"/>
      <c r="J26" s="24">
        <v>1</v>
      </c>
      <c r="K26" s="24"/>
      <c r="L26" s="24"/>
      <c r="M26" s="24"/>
      <c r="N26" s="24"/>
      <c r="O26" s="24"/>
      <c r="P26" s="24"/>
      <c r="Q26" s="24"/>
      <c r="R26" s="24"/>
      <c r="S26" s="24"/>
      <c r="T26" s="24"/>
      <c r="U26" s="24"/>
      <c r="V26" s="24"/>
      <c r="W26" s="24"/>
      <c r="X26" s="24"/>
      <c r="Y26" s="24"/>
      <c r="Z26" s="24">
        <v>1</v>
      </c>
      <c r="AA26" s="24"/>
      <c r="AB26" s="24"/>
      <c r="AC26" s="24"/>
      <c r="AD26" s="24"/>
      <c r="AE26" s="24"/>
      <c r="AF26" s="24"/>
      <c r="AG26" s="24"/>
      <c r="AH26" s="24"/>
      <c r="AI26" s="24"/>
      <c r="AJ26" s="24"/>
      <c r="AK26" s="24">
        <v>1</v>
      </c>
      <c r="AL26" s="24">
        <v>1</v>
      </c>
      <c r="AM26" s="24"/>
      <c r="AN26" s="24"/>
      <c r="AO26" s="24"/>
      <c r="AP26" s="24"/>
      <c r="AQ26" s="24"/>
      <c r="AR26" s="24"/>
      <c r="AS26" s="24"/>
      <c r="AT26" s="24"/>
      <c r="AU26" s="24"/>
      <c r="AV26" s="24"/>
      <c r="AW26" s="24"/>
      <c r="AX26" s="24"/>
      <c r="AY26" s="24"/>
      <c r="AZ26" s="24"/>
      <c r="BA26" s="24"/>
      <c r="BB26" s="24"/>
      <c r="BC26" s="24"/>
      <c r="BD26" s="24"/>
      <c r="BE26" s="24"/>
      <c r="BF26" s="24"/>
      <c r="BG26" s="24"/>
      <c r="BH26" s="24"/>
      <c r="BI26" s="24"/>
      <c r="BJ26" s="24"/>
      <c r="BK26" s="24"/>
      <c r="BL26" s="24"/>
      <c r="BM26" s="24"/>
      <c r="BN26" s="24"/>
      <c r="BO26" s="24"/>
      <c r="BP26" s="24">
        <v>1</v>
      </c>
      <c r="BQ26" s="24">
        <v>1</v>
      </c>
      <c r="BR26" s="24"/>
      <c r="BS26" s="24"/>
      <c r="BT26" s="24"/>
      <c r="BU26" s="24"/>
      <c r="BV26" s="24"/>
      <c r="BW26" s="24"/>
      <c r="BX26" s="24"/>
      <c r="BY26" s="24"/>
      <c r="BZ26" s="24"/>
      <c r="CA26" s="24"/>
      <c r="CB26" s="24"/>
      <c r="CC26" s="24"/>
      <c r="CD26" s="24"/>
      <c r="CE26" s="24"/>
      <c r="CF26" s="24"/>
      <c r="CG26" s="24"/>
      <c r="CH26" s="24"/>
      <c r="CI26" s="24"/>
      <c r="CJ26" s="24"/>
      <c r="CK26" s="24"/>
      <c r="CL26" s="24"/>
      <c r="CM26" s="24"/>
      <c r="CN26" s="24"/>
      <c r="CO26" s="24"/>
      <c r="CP26" s="24"/>
      <c r="CQ26" s="24"/>
      <c r="CR26" s="24"/>
      <c r="CS26" s="24"/>
      <c r="CT26" s="24"/>
      <c r="CU26" s="24"/>
      <c r="CV26" s="24"/>
      <c r="CW26" s="24"/>
      <c r="CX26" s="24"/>
      <c r="CY26" s="24"/>
      <c r="CZ26" s="24"/>
      <c r="DA26" s="24"/>
      <c r="DB26" s="24"/>
      <c r="DC26" s="24"/>
    </row>
    <row r="27" spans="1:107" ht="15" customHeight="1">
      <c r="A27" s="32">
        <v>26</v>
      </c>
      <c r="B27" s="16" t="s">
        <v>152</v>
      </c>
      <c r="C27" s="14" t="s">
        <v>153</v>
      </c>
      <c r="D27" s="32">
        <v>2023</v>
      </c>
      <c r="E27" t="s">
        <v>154</v>
      </c>
      <c r="F27" t="s">
        <v>25</v>
      </c>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4"/>
      <c r="BM27" s="24"/>
      <c r="BN27" s="24"/>
      <c r="BO27" s="24"/>
      <c r="BP27" s="24"/>
      <c r="BQ27" s="24"/>
      <c r="BR27" s="24"/>
      <c r="BS27" s="24"/>
      <c r="BT27" s="24"/>
      <c r="BU27" s="24"/>
      <c r="BV27" s="24"/>
      <c r="BW27" s="24"/>
      <c r="BX27" s="24"/>
      <c r="BY27" s="24"/>
      <c r="BZ27" s="24"/>
      <c r="CA27" s="24"/>
      <c r="CB27" s="24"/>
      <c r="CC27" s="24"/>
      <c r="CD27" s="24"/>
      <c r="CE27" s="24"/>
      <c r="CF27" s="24"/>
      <c r="CG27" s="24"/>
      <c r="CH27" s="24"/>
      <c r="CI27" s="24"/>
      <c r="CJ27" s="24"/>
      <c r="CK27" s="24"/>
      <c r="CL27" s="24"/>
      <c r="CM27" s="24"/>
      <c r="CN27" s="24"/>
      <c r="CO27" s="24"/>
      <c r="CP27" s="24"/>
      <c r="CQ27" s="24"/>
      <c r="CR27" s="24"/>
      <c r="CS27" s="24"/>
      <c r="CT27" s="24"/>
      <c r="CU27" s="24"/>
      <c r="CV27" s="24"/>
      <c r="CW27" s="24"/>
      <c r="CX27" s="24"/>
      <c r="CY27" s="24"/>
      <c r="CZ27" s="24"/>
      <c r="DA27" s="24"/>
      <c r="DB27" s="24"/>
      <c r="DC27" s="24"/>
    </row>
    <row r="28" spans="1:107" ht="15" customHeight="1">
      <c r="A28" s="32">
        <v>27</v>
      </c>
      <c r="B28" s="16" t="s">
        <v>107</v>
      </c>
      <c r="C28" s="16" t="s">
        <v>96</v>
      </c>
      <c r="D28" s="32">
        <v>2020</v>
      </c>
      <c r="E28" t="s">
        <v>97</v>
      </c>
      <c r="F28" t="s">
        <v>25</v>
      </c>
      <c r="G28" s="24"/>
      <c r="H28" s="24"/>
      <c r="I28" s="24"/>
      <c r="J28" s="24"/>
      <c r="K28" s="24"/>
      <c r="L28" s="24"/>
      <c r="M28" s="24"/>
      <c r="N28" s="24"/>
      <c r="O28" s="24"/>
      <c r="P28" s="24"/>
      <c r="Q28" s="24"/>
      <c r="R28" s="24"/>
      <c r="S28" s="24"/>
      <c r="T28" s="24"/>
      <c r="U28" s="24"/>
      <c r="V28" s="24"/>
      <c r="W28" s="24"/>
      <c r="X28" s="24"/>
      <c r="Y28" s="24">
        <v>1</v>
      </c>
      <c r="Z28" s="24"/>
      <c r="AA28" s="24"/>
      <c r="AB28" s="24"/>
      <c r="AC28" s="24"/>
      <c r="AD28" s="2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24"/>
      <c r="CO28" s="24"/>
      <c r="CP28" s="24"/>
      <c r="CQ28" s="24"/>
      <c r="CR28" s="24"/>
      <c r="CS28" s="24"/>
      <c r="CT28" s="24"/>
      <c r="CU28" s="24"/>
      <c r="CV28" s="24"/>
      <c r="CW28" s="24"/>
      <c r="CX28" s="24"/>
      <c r="CY28" s="24"/>
      <c r="CZ28" s="24"/>
      <c r="DA28" s="24"/>
      <c r="DB28" s="24"/>
      <c r="DC28" s="24"/>
    </row>
    <row r="29" spans="1:107">
      <c r="A29" s="32">
        <v>28</v>
      </c>
      <c r="B29" s="16" t="s">
        <v>1063</v>
      </c>
      <c r="C29" s="16" t="s">
        <v>96</v>
      </c>
      <c r="D29" s="32">
        <v>2020</v>
      </c>
      <c r="E29" t="s">
        <v>102</v>
      </c>
      <c r="F29" t="s">
        <v>25</v>
      </c>
      <c r="G29" s="24"/>
      <c r="H29" s="24"/>
      <c r="I29" s="24"/>
      <c r="J29" s="24"/>
      <c r="K29" s="24"/>
      <c r="L29" s="24"/>
      <c r="M29" s="24"/>
      <c r="N29" s="24"/>
      <c r="O29" s="24"/>
      <c r="P29" s="24"/>
      <c r="Q29" s="24"/>
      <c r="R29" s="24"/>
      <c r="S29" s="24"/>
      <c r="T29" s="24"/>
      <c r="U29" s="24"/>
      <c r="V29" s="24"/>
      <c r="W29" s="24"/>
      <c r="X29" s="24"/>
      <c r="Y29" s="24"/>
      <c r="Z29" s="24"/>
      <c r="AA29" s="24"/>
      <c r="AB29" s="24"/>
      <c r="AC29" s="24"/>
      <c r="AD29" s="24"/>
      <c r="AE29" s="24"/>
      <c r="AF29" s="24"/>
      <c r="AG29" s="24"/>
      <c r="AH29" s="24"/>
      <c r="AI29" s="24"/>
      <c r="AJ29" s="24"/>
      <c r="AK29" s="24"/>
      <c r="AL29" s="24"/>
      <c r="AM29" s="24"/>
      <c r="AN29" s="24"/>
      <c r="AO29" s="24"/>
      <c r="AP29" s="24"/>
      <c r="AQ29" s="24"/>
      <c r="AR29" s="24"/>
      <c r="AS29" s="24"/>
      <c r="AT29" s="24"/>
      <c r="AU29" s="24"/>
      <c r="AV29" s="24"/>
      <c r="AW29" s="24"/>
      <c r="AX29" s="24"/>
      <c r="AY29" s="24"/>
      <c r="AZ29" s="24"/>
      <c r="BA29" s="24"/>
      <c r="BB29" s="24"/>
      <c r="BC29" s="24"/>
      <c r="BD29" s="24"/>
      <c r="BE29" s="24"/>
      <c r="BF29" s="24"/>
      <c r="BG29" s="24"/>
      <c r="BH29" s="24"/>
      <c r="BI29" s="24"/>
      <c r="BJ29" s="24"/>
      <c r="BK29" s="24"/>
      <c r="BL29" s="24"/>
      <c r="BM29" s="24"/>
      <c r="BN29" s="24"/>
      <c r="BO29" s="24"/>
      <c r="BP29" s="24"/>
      <c r="BQ29" s="24"/>
      <c r="BR29" s="24">
        <v>1</v>
      </c>
      <c r="BS29" s="24">
        <v>1</v>
      </c>
      <c r="BT29" s="24">
        <v>1</v>
      </c>
      <c r="BU29" s="24">
        <v>1</v>
      </c>
      <c r="BV29" s="24"/>
      <c r="BW29" s="24"/>
      <c r="BX29" s="24"/>
      <c r="BY29" s="24"/>
      <c r="BZ29" s="24"/>
      <c r="CA29" s="24"/>
      <c r="CB29" s="24">
        <v>1</v>
      </c>
      <c r="CC29" s="24">
        <v>1</v>
      </c>
      <c r="CD29" s="24">
        <v>1</v>
      </c>
      <c r="CE29" s="24">
        <v>1</v>
      </c>
      <c r="CF29" s="24"/>
      <c r="CG29" s="24">
        <v>1</v>
      </c>
      <c r="CH29" s="24">
        <v>1</v>
      </c>
      <c r="CI29" s="24">
        <v>1</v>
      </c>
      <c r="CJ29" s="24">
        <v>1</v>
      </c>
      <c r="CK29" s="24">
        <v>1</v>
      </c>
      <c r="CL29" s="24">
        <v>1</v>
      </c>
      <c r="CM29" s="24">
        <v>1</v>
      </c>
      <c r="CN29" s="24">
        <v>1</v>
      </c>
      <c r="CO29" s="24"/>
      <c r="CP29" s="24"/>
      <c r="CQ29" s="24"/>
      <c r="CR29" s="24"/>
      <c r="CS29" s="24"/>
      <c r="CT29" s="24"/>
      <c r="CU29" s="24"/>
      <c r="CV29" s="24"/>
      <c r="CW29" s="24"/>
      <c r="CX29" s="24"/>
      <c r="CY29" s="24"/>
      <c r="CZ29" s="24"/>
      <c r="DA29" s="24"/>
      <c r="DB29" s="24"/>
      <c r="DC29" s="24"/>
    </row>
    <row r="30" spans="1:107" s="16" customFormat="1">
      <c r="A30" s="32">
        <v>29</v>
      </c>
      <c r="B30" s="16" t="s">
        <v>1064</v>
      </c>
      <c r="C30" s="16" t="s">
        <v>146</v>
      </c>
      <c r="D30" s="32">
        <v>2020</v>
      </c>
      <c r="E30" s="16" t="s">
        <v>102</v>
      </c>
      <c r="F30" s="16" t="s">
        <v>32</v>
      </c>
      <c r="G30" s="36"/>
      <c r="H30" s="36"/>
      <c r="I30" s="36"/>
      <c r="J30" s="36">
        <v>1</v>
      </c>
      <c r="K30" s="36">
        <v>1</v>
      </c>
      <c r="L30" s="36"/>
      <c r="M30" s="36"/>
      <c r="N30" s="36"/>
      <c r="O30" s="36"/>
      <c r="P30" s="36"/>
      <c r="Q30" s="36"/>
      <c r="R30" s="36"/>
      <c r="S30" s="36"/>
      <c r="T30" s="36"/>
      <c r="U30" s="36"/>
      <c r="V30" s="36"/>
      <c r="W30" s="36"/>
      <c r="X30" s="36"/>
      <c r="Y30" s="36"/>
      <c r="Z30" s="36">
        <v>1</v>
      </c>
      <c r="AA30" s="36"/>
      <c r="AB30" s="36"/>
      <c r="AC30" s="36"/>
      <c r="AD30" s="36"/>
      <c r="AE30" s="36"/>
      <c r="AF30" s="36"/>
      <c r="AG30" s="36"/>
      <c r="AH30" s="36"/>
      <c r="AI30" s="36"/>
      <c r="AJ30" s="36"/>
      <c r="AK30" s="36"/>
      <c r="AL30" s="36"/>
      <c r="AM30" s="36"/>
      <c r="AN30" s="36"/>
      <c r="AO30" s="36"/>
      <c r="AP30" s="36"/>
      <c r="AQ30" s="36"/>
      <c r="AR30" s="36"/>
      <c r="AS30" s="36"/>
      <c r="AT30" s="36"/>
      <c r="AU30" s="36"/>
      <c r="AV30" s="36"/>
      <c r="AW30" s="36"/>
      <c r="AX30" s="36"/>
      <c r="AY30" s="36"/>
      <c r="AZ30" s="36"/>
      <c r="BA30" s="36"/>
      <c r="BB30" s="36"/>
      <c r="BC30" s="36"/>
      <c r="BD30" s="36"/>
      <c r="BE30" s="36"/>
      <c r="BF30" s="36"/>
      <c r="BG30" s="36"/>
      <c r="BH30" s="36"/>
      <c r="BI30" s="36"/>
      <c r="BJ30" s="36"/>
      <c r="BK30" s="36"/>
      <c r="BL30" s="36"/>
      <c r="BM30" s="36"/>
      <c r="BN30" s="36"/>
      <c r="BO30" s="36"/>
      <c r="BP30" s="36"/>
      <c r="BQ30" s="36"/>
      <c r="BR30" s="36"/>
      <c r="BS30" s="36"/>
      <c r="BT30" s="36"/>
      <c r="BU30" s="36"/>
      <c r="BV30" s="36"/>
      <c r="BW30" s="36"/>
      <c r="BX30" s="36"/>
      <c r="BY30" s="36"/>
      <c r="BZ30" s="36"/>
      <c r="CA30" s="36"/>
      <c r="CB30" s="36"/>
      <c r="CC30" s="36"/>
      <c r="CD30" s="36"/>
      <c r="CE30" s="36"/>
      <c r="CF30" s="36"/>
      <c r="CG30" s="36"/>
      <c r="CH30" s="36"/>
      <c r="CI30" s="36"/>
      <c r="CJ30" s="36"/>
      <c r="CK30" s="36"/>
      <c r="CL30" s="36"/>
      <c r="CM30" s="36"/>
      <c r="CN30" s="36"/>
      <c r="CO30" s="36"/>
      <c r="CP30" s="36"/>
      <c r="CQ30" s="36"/>
      <c r="CR30" s="36"/>
      <c r="CS30" s="36"/>
      <c r="CT30" s="36"/>
      <c r="CU30" s="36"/>
      <c r="CV30" s="36"/>
      <c r="CW30" s="36"/>
      <c r="CX30" s="36"/>
      <c r="CY30" s="36"/>
      <c r="CZ30" s="36"/>
      <c r="DA30" s="36"/>
      <c r="DB30" s="36"/>
      <c r="DC30" s="36"/>
    </row>
    <row r="31" spans="1:107" s="16" customFormat="1">
      <c r="A31" s="32">
        <v>30</v>
      </c>
      <c r="B31" s="16" t="s">
        <v>150</v>
      </c>
      <c r="C31" s="16" t="s">
        <v>125</v>
      </c>
      <c r="D31" s="32">
        <v>2014</v>
      </c>
      <c r="E31" s="16" t="s">
        <v>126</v>
      </c>
      <c r="F31" s="16" t="s">
        <v>32</v>
      </c>
      <c r="G31" s="36"/>
      <c r="H31" s="36"/>
      <c r="I31" s="36"/>
      <c r="J31" s="36">
        <v>1</v>
      </c>
      <c r="K31" s="36"/>
      <c r="L31" s="36"/>
      <c r="M31" s="36"/>
      <c r="N31" s="36"/>
      <c r="O31" s="24">
        <v>1</v>
      </c>
      <c r="P31" s="36"/>
      <c r="Q31" s="36">
        <v>1</v>
      </c>
      <c r="R31" s="36">
        <v>1</v>
      </c>
      <c r="S31" s="36"/>
      <c r="T31" s="36"/>
      <c r="U31" s="36"/>
      <c r="V31" s="36"/>
      <c r="W31" s="36"/>
      <c r="X31" s="36"/>
      <c r="Y31" s="36">
        <v>1</v>
      </c>
      <c r="Z31" s="36">
        <v>1</v>
      </c>
      <c r="AA31" s="36">
        <v>1</v>
      </c>
      <c r="AB31" s="36"/>
      <c r="AC31" s="36"/>
      <c r="AD31" s="36"/>
      <c r="AE31" s="36"/>
      <c r="AF31" s="36"/>
      <c r="AG31" s="36"/>
      <c r="AH31" s="36"/>
      <c r="AI31" s="36"/>
      <c r="AJ31" s="36"/>
      <c r="AK31" s="36"/>
      <c r="AL31" s="36"/>
      <c r="AM31" s="36"/>
      <c r="AN31" s="36"/>
      <c r="AO31" s="36"/>
      <c r="AP31" s="36">
        <v>1</v>
      </c>
      <c r="AQ31" s="36"/>
      <c r="AR31" s="36"/>
      <c r="AS31" s="36"/>
      <c r="AT31" s="36"/>
      <c r="AU31" s="36"/>
      <c r="AV31" s="36"/>
      <c r="AW31" s="36"/>
      <c r="AX31" s="36"/>
      <c r="AY31" s="36"/>
      <c r="AZ31" s="36"/>
      <c r="BA31" s="36"/>
      <c r="BB31" s="36"/>
      <c r="BC31" s="36"/>
      <c r="BD31" s="36"/>
      <c r="BE31" s="36"/>
      <c r="BF31" s="36"/>
      <c r="BG31" s="36"/>
      <c r="BH31" s="36"/>
      <c r="BI31" s="36"/>
      <c r="BJ31" s="36"/>
      <c r="BK31" s="36"/>
      <c r="BL31" s="36"/>
      <c r="BM31" s="36"/>
      <c r="BN31" s="36"/>
      <c r="BO31" s="36"/>
      <c r="BP31" s="36"/>
      <c r="BQ31" s="36"/>
      <c r="BR31" s="36"/>
      <c r="BS31" s="36"/>
      <c r="BT31" s="36"/>
      <c r="BU31" s="36"/>
      <c r="BV31" s="36"/>
      <c r="BW31" s="36"/>
      <c r="BX31" s="36"/>
      <c r="BY31" s="36"/>
      <c r="BZ31" s="36"/>
      <c r="CA31" s="36"/>
      <c r="CB31" s="36"/>
      <c r="CC31" s="36"/>
      <c r="CD31" s="36"/>
      <c r="CE31" s="36"/>
      <c r="CF31" s="36"/>
      <c r="CG31" s="36"/>
      <c r="CH31" s="36"/>
      <c r="CI31" s="36"/>
      <c r="CJ31" s="36"/>
      <c r="CK31" s="36"/>
      <c r="CL31" s="36"/>
      <c r="CM31" s="36"/>
      <c r="CN31" s="36"/>
      <c r="CO31" s="36">
        <v>1</v>
      </c>
      <c r="CP31" s="36"/>
      <c r="CQ31" s="36">
        <v>1</v>
      </c>
      <c r="CR31" s="36">
        <v>1</v>
      </c>
      <c r="CS31" s="36">
        <v>1</v>
      </c>
      <c r="CT31" s="36">
        <v>1</v>
      </c>
      <c r="CU31" s="36">
        <v>1</v>
      </c>
      <c r="CV31" s="36">
        <v>1</v>
      </c>
      <c r="CW31" s="36">
        <v>1</v>
      </c>
      <c r="CX31" s="36">
        <v>1</v>
      </c>
      <c r="CY31" s="36"/>
      <c r="CZ31" s="36"/>
      <c r="DA31" s="36"/>
      <c r="DB31" s="36">
        <v>1</v>
      </c>
      <c r="DC31" s="36">
        <v>1</v>
      </c>
    </row>
    <row r="32" spans="1:107" s="16" customFormat="1">
      <c r="A32" s="32">
        <v>31</v>
      </c>
      <c r="B32" s="16" t="s">
        <v>29</v>
      </c>
      <c r="C32" s="16" t="s">
        <v>30</v>
      </c>
      <c r="D32" s="32">
        <v>2018</v>
      </c>
      <c r="E32" s="16" t="s">
        <v>30</v>
      </c>
      <c r="F32" s="16" t="s">
        <v>1065</v>
      </c>
      <c r="G32" s="36"/>
      <c r="H32" s="36"/>
      <c r="I32" s="36"/>
      <c r="J32" s="36">
        <v>1</v>
      </c>
      <c r="K32" s="36">
        <v>1</v>
      </c>
      <c r="L32" s="36"/>
      <c r="M32" s="36"/>
      <c r="N32" s="36"/>
      <c r="O32" s="36"/>
      <c r="P32" s="36"/>
      <c r="Q32" s="36"/>
      <c r="R32" s="36"/>
      <c r="S32" s="36"/>
      <c r="T32" s="36"/>
      <c r="U32" s="36"/>
      <c r="V32" s="36">
        <v>1</v>
      </c>
      <c r="W32" s="36"/>
      <c r="X32" s="36"/>
      <c r="Y32" s="36"/>
      <c r="Z32" s="36"/>
      <c r="AA32" s="36"/>
      <c r="AB32" s="36"/>
      <c r="AC32" s="36"/>
      <c r="AD32" s="36"/>
      <c r="AE32" s="36">
        <v>1</v>
      </c>
      <c r="AF32" s="36"/>
      <c r="AG32" s="36"/>
      <c r="AH32" s="36">
        <v>1</v>
      </c>
      <c r="AI32" s="36"/>
      <c r="AJ32" s="36"/>
      <c r="AK32" s="36"/>
      <c r="AL32" s="36"/>
      <c r="AM32" s="36"/>
      <c r="AN32" s="36"/>
      <c r="AO32" s="36"/>
      <c r="AP32" s="36"/>
      <c r="AQ32" s="36"/>
      <c r="AR32" s="36"/>
      <c r="AS32" s="36"/>
      <c r="AT32" s="36"/>
      <c r="AU32" s="36"/>
      <c r="AV32" s="36"/>
      <c r="AW32" s="36"/>
      <c r="AX32" s="36"/>
      <c r="AY32" s="36"/>
      <c r="AZ32" s="36"/>
      <c r="BA32" s="36"/>
      <c r="BB32" s="36"/>
      <c r="BC32" s="36"/>
      <c r="BD32" s="36"/>
      <c r="BE32" s="36"/>
      <c r="BF32" s="36"/>
      <c r="BG32" s="36"/>
      <c r="BH32" s="36"/>
      <c r="BI32" s="36"/>
      <c r="BJ32" s="36"/>
      <c r="BK32" s="36"/>
      <c r="BL32" s="36"/>
      <c r="BM32" s="36"/>
      <c r="BN32" s="36"/>
      <c r="BO32" s="36"/>
      <c r="BP32" s="36"/>
      <c r="BQ32" s="36"/>
      <c r="BR32" s="36"/>
      <c r="BS32" s="36"/>
      <c r="BT32" s="36"/>
      <c r="BU32" s="36"/>
      <c r="BV32" s="36"/>
      <c r="BW32" s="36"/>
      <c r="BX32" s="36"/>
      <c r="BY32" s="36"/>
      <c r="BZ32" s="36"/>
      <c r="CA32" s="36"/>
      <c r="CB32" s="36"/>
      <c r="CC32" s="36"/>
      <c r="CD32" s="36"/>
      <c r="CE32" s="36"/>
      <c r="CF32" s="36"/>
      <c r="CG32" s="36"/>
      <c r="CH32" s="36"/>
      <c r="CI32" s="36"/>
      <c r="CJ32" s="36"/>
      <c r="CK32" s="36"/>
      <c r="CL32" s="36"/>
      <c r="CM32" s="36"/>
      <c r="CN32" s="36"/>
      <c r="CO32" s="36"/>
      <c r="CP32" s="36"/>
      <c r="CQ32" s="36"/>
      <c r="CR32" s="36"/>
      <c r="CS32" s="36"/>
      <c r="CT32" s="36"/>
      <c r="CU32" s="36"/>
      <c r="CV32" s="36"/>
      <c r="CW32" s="36"/>
      <c r="CX32" s="36"/>
      <c r="CY32" s="36"/>
      <c r="CZ32" s="36"/>
      <c r="DA32" s="36"/>
      <c r="DB32" s="36"/>
      <c r="DC32" s="36"/>
    </row>
    <row r="33" spans="1:107" s="16" customFormat="1">
      <c r="A33" s="32">
        <v>32</v>
      </c>
      <c r="B33" s="16" t="s">
        <v>1066</v>
      </c>
      <c r="C33" s="16" t="s">
        <v>101</v>
      </c>
      <c r="D33" s="32">
        <v>2023</v>
      </c>
      <c r="E33" s="16" t="s">
        <v>102</v>
      </c>
      <c r="F33" s="16" t="s">
        <v>32</v>
      </c>
      <c r="G33" s="36">
        <v>1</v>
      </c>
      <c r="H33" s="36">
        <v>1</v>
      </c>
      <c r="I33" s="36">
        <v>1</v>
      </c>
      <c r="J33" s="36">
        <v>1</v>
      </c>
      <c r="K33" s="36">
        <v>1</v>
      </c>
      <c r="L33" s="36"/>
      <c r="M33" s="36"/>
      <c r="N33" s="36"/>
      <c r="O33" s="36">
        <v>1</v>
      </c>
      <c r="P33" s="36"/>
      <c r="Q33" s="36"/>
      <c r="R33" s="36"/>
      <c r="S33" s="36"/>
      <c r="T33" s="36"/>
      <c r="U33" s="36">
        <v>1</v>
      </c>
      <c r="V33" s="36">
        <v>1</v>
      </c>
      <c r="W33" s="36"/>
      <c r="X33" s="36"/>
      <c r="Y33" s="36"/>
      <c r="Z33" s="36"/>
      <c r="AA33" s="36"/>
      <c r="AB33" s="36"/>
      <c r="AC33" s="36">
        <v>1</v>
      </c>
      <c r="AD33" s="36"/>
      <c r="AE33" s="36"/>
      <c r="AF33" s="36"/>
      <c r="AG33" s="36"/>
      <c r="AH33" s="36"/>
      <c r="AI33" s="36"/>
      <c r="AJ33" s="36"/>
      <c r="AK33" s="36"/>
      <c r="AL33" s="36"/>
      <c r="AM33" s="36"/>
      <c r="AN33" s="36"/>
      <c r="AO33" s="36"/>
      <c r="AP33" s="36"/>
      <c r="AQ33" s="36"/>
      <c r="AR33" s="36"/>
      <c r="AS33" s="36"/>
      <c r="AT33" s="36"/>
      <c r="AU33" s="36"/>
      <c r="AV33" s="36"/>
      <c r="AW33" s="36"/>
      <c r="AX33" s="36"/>
      <c r="AY33" s="36"/>
      <c r="AZ33" s="36"/>
      <c r="BA33" s="36"/>
      <c r="BB33" s="36"/>
      <c r="BC33" s="36"/>
      <c r="BD33" s="36"/>
      <c r="BE33" s="36"/>
      <c r="BF33" s="36"/>
      <c r="BG33" s="36"/>
      <c r="BH33" s="36"/>
      <c r="BI33" s="36"/>
      <c r="BJ33" s="36"/>
      <c r="BK33" s="36"/>
      <c r="BL33" s="36"/>
      <c r="BM33" s="36"/>
      <c r="BN33" s="36"/>
      <c r="BO33" s="36"/>
      <c r="BP33" s="36"/>
      <c r="BQ33" s="36"/>
      <c r="BR33" s="36"/>
      <c r="BS33" s="36"/>
      <c r="BT33" s="36"/>
      <c r="BU33" s="36"/>
      <c r="BV33" s="36"/>
      <c r="BW33" s="36"/>
      <c r="BX33" s="36"/>
      <c r="BY33" s="36"/>
      <c r="BZ33" s="36"/>
      <c r="CA33" s="36"/>
      <c r="CB33" s="36"/>
      <c r="CC33" s="36"/>
      <c r="CD33" s="36"/>
      <c r="CE33" s="36"/>
      <c r="CF33" s="36"/>
      <c r="CG33" s="36"/>
      <c r="CH33" s="36"/>
      <c r="CI33" s="36"/>
      <c r="CJ33" s="36"/>
      <c r="CK33" s="36"/>
      <c r="CL33" s="36"/>
      <c r="CM33" s="36"/>
      <c r="CN33" s="36"/>
      <c r="CO33" s="36"/>
      <c r="CP33" s="36"/>
      <c r="CQ33" s="36"/>
      <c r="CR33" s="36"/>
      <c r="CS33" s="36"/>
      <c r="CT33" s="36"/>
      <c r="CU33" s="36"/>
      <c r="CV33" s="36"/>
      <c r="CW33" s="36"/>
      <c r="CX33" s="36"/>
      <c r="CY33" s="36"/>
      <c r="CZ33" s="36"/>
      <c r="DA33" s="36"/>
      <c r="DB33" s="36"/>
      <c r="DC33" s="36"/>
    </row>
    <row r="34" spans="1:107" s="16" customFormat="1">
      <c r="A34" s="32">
        <v>33</v>
      </c>
      <c r="B34" s="16" t="s">
        <v>134</v>
      </c>
      <c r="C34" s="16" t="s">
        <v>135</v>
      </c>
      <c r="D34" s="32">
        <v>2018</v>
      </c>
      <c r="E34" s="16" t="s">
        <v>102</v>
      </c>
      <c r="F34" s="16" t="s">
        <v>32</v>
      </c>
      <c r="G34" s="36"/>
      <c r="H34" s="36"/>
      <c r="I34" s="36"/>
      <c r="J34" s="36"/>
      <c r="K34" s="36"/>
      <c r="L34" s="36"/>
      <c r="M34" s="36"/>
      <c r="N34" s="36"/>
      <c r="O34" s="36"/>
      <c r="P34" s="36"/>
      <c r="Q34" s="36"/>
      <c r="R34" s="36"/>
      <c r="S34" s="36"/>
      <c r="T34" s="36"/>
      <c r="U34" s="36"/>
      <c r="V34" s="36"/>
      <c r="W34" s="36"/>
      <c r="X34" s="36"/>
      <c r="Y34" s="36"/>
      <c r="Z34" s="36"/>
      <c r="AA34" s="36"/>
      <c r="AB34" s="36"/>
      <c r="AC34" s="36"/>
      <c r="AD34" s="36"/>
      <c r="AE34" s="36"/>
      <c r="AF34" s="36"/>
      <c r="AG34" s="36"/>
      <c r="AH34" s="36"/>
      <c r="AI34" s="36"/>
      <c r="AJ34" s="36"/>
      <c r="AK34" s="36">
        <v>1</v>
      </c>
      <c r="AL34" s="36">
        <v>1</v>
      </c>
      <c r="AM34" s="36"/>
      <c r="AN34" s="36"/>
      <c r="AO34" s="36"/>
      <c r="AP34" s="36"/>
      <c r="AQ34" s="36"/>
      <c r="AR34" s="36"/>
      <c r="AS34" s="36"/>
      <c r="AT34" s="36"/>
      <c r="AU34" s="36"/>
      <c r="AV34" s="36"/>
      <c r="AW34" s="36"/>
      <c r="AX34" s="36"/>
      <c r="AY34" s="36"/>
      <c r="AZ34" s="36"/>
      <c r="BA34" s="36"/>
      <c r="BB34" s="36"/>
      <c r="BC34" s="36"/>
      <c r="BD34" s="36"/>
      <c r="BE34" s="36"/>
      <c r="BF34" s="36"/>
      <c r="BG34" s="36"/>
      <c r="BH34" s="36"/>
      <c r="BI34" s="36"/>
      <c r="BJ34" s="36"/>
      <c r="BK34" s="36"/>
      <c r="BL34" s="36"/>
      <c r="BM34" s="36"/>
      <c r="BN34" s="36"/>
      <c r="BO34" s="36"/>
      <c r="BP34" s="36"/>
      <c r="BQ34" s="36"/>
      <c r="BR34" s="36"/>
      <c r="BS34" s="36">
        <v>1</v>
      </c>
      <c r="BT34" s="36"/>
      <c r="BU34" s="36"/>
      <c r="BV34" s="36">
        <v>1</v>
      </c>
      <c r="BW34" s="36"/>
      <c r="BX34" s="36"/>
      <c r="BY34" s="36"/>
      <c r="BZ34" s="36"/>
      <c r="CA34" s="36"/>
      <c r="CB34" s="36"/>
      <c r="CC34" s="36"/>
      <c r="CD34" s="36"/>
      <c r="CE34" s="36"/>
      <c r="CF34" s="36"/>
      <c r="CG34" s="36"/>
      <c r="CH34" s="36"/>
      <c r="CI34" s="36"/>
      <c r="CJ34" s="36"/>
      <c r="CK34" s="36"/>
      <c r="CL34" s="36"/>
      <c r="CM34" s="36"/>
      <c r="CN34" s="36"/>
      <c r="CO34" s="36"/>
      <c r="CP34" s="36"/>
      <c r="CQ34" s="36"/>
      <c r="CR34" s="36"/>
      <c r="CS34" s="36"/>
      <c r="CT34" s="36"/>
      <c r="CU34" s="36"/>
      <c r="CV34" s="36"/>
      <c r="CW34" s="36"/>
      <c r="CX34" s="36"/>
      <c r="CY34" s="36"/>
      <c r="CZ34" s="36"/>
      <c r="DA34" s="36"/>
      <c r="DB34" s="36"/>
      <c r="DC34" s="36"/>
    </row>
    <row r="35" spans="1:107" s="16" customFormat="1">
      <c r="A35" s="32">
        <v>34</v>
      </c>
      <c r="B35" s="16" t="s">
        <v>137</v>
      </c>
      <c r="C35" s="16" t="s">
        <v>138</v>
      </c>
      <c r="D35" s="32">
        <v>2020</v>
      </c>
      <c r="E35" s="16" t="s">
        <v>139</v>
      </c>
      <c r="F35" s="16" t="s">
        <v>32</v>
      </c>
      <c r="G35" s="36"/>
      <c r="H35" s="36"/>
      <c r="I35" s="36"/>
      <c r="J35" s="36"/>
      <c r="K35" s="36"/>
      <c r="L35" s="36"/>
      <c r="M35" s="36">
        <v>1</v>
      </c>
      <c r="N35" s="36"/>
      <c r="O35" s="36"/>
      <c r="P35" s="36">
        <v>1</v>
      </c>
      <c r="Q35" s="36"/>
      <c r="R35" s="36">
        <v>1</v>
      </c>
      <c r="S35" s="36"/>
      <c r="T35" s="36"/>
      <c r="U35" s="36"/>
      <c r="V35" s="36"/>
      <c r="W35" s="36"/>
      <c r="X35" s="36">
        <v>1</v>
      </c>
      <c r="Y35" s="36">
        <v>1</v>
      </c>
      <c r="Z35" s="36">
        <v>1</v>
      </c>
      <c r="AA35" s="36">
        <v>1</v>
      </c>
      <c r="AB35" s="36"/>
      <c r="AC35" s="36"/>
      <c r="AD35" s="36"/>
      <c r="AE35" s="36"/>
      <c r="AF35" s="36"/>
      <c r="AG35" s="36"/>
      <c r="AH35" s="36"/>
      <c r="AI35" s="36"/>
      <c r="AJ35" s="36"/>
      <c r="AK35" s="36"/>
      <c r="AL35" s="36"/>
      <c r="AM35" s="36"/>
      <c r="AN35" s="36"/>
      <c r="AO35" s="36"/>
      <c r="AP35" s="36"/>
      <c r="AQ35" s="36"/>
      <c r="AR35" s="36"/>
      <c r="AS35" s="36"/>
      <c r="AT35" s="36"/>
      <c r="AU35" s="36"/>
      <c r="AV35" s="36"/>
      <c r="AW35" s="36"/>
      <c r="AX35" s="36"/>
      <c r="AY35" s="36"/>
      <c r="AZ35" s="36"/>
      <c r="BA35" s="36"/>
      <c r="BB35" s="36"/>
      <c r="BC35" s="36"/>
      <c r="BD35" s="36"/>
      <c r="BE35" s="36"/>
      <c r="BF35" s="36"/>
      <c r="BG35" s="36"/>
      <c r="BH35" s="36"/>
      <c r="BI35" s="36"/>
      <c r="BJ35" s="36"/>
      <c r="BK35" s="36"/>
      <c r="BL35" s="36"/>
      <c r="BM35" s="36"/>
      <c r="BN35" s="36"/>
      <c r="BO35" s="36"/>
      <c r="BP35" s="36"/>
      <c r="BQ35" s="36"/>
      <c r="BR35" s="36"/>
      <c r="BS35" s="36"/>
      <c r="BT35" s="36"/>
      <c r="BU35" s="36"/>
      <c r="BV35" s="36"/>
      <c r="BW35" s="36"/>
      <c r="BX35" s="36"/>
      <c r="BY35" s="36"/>
      <c r="BZ35" s="36"/>
      <c r="CA35" s="36"/>
      <c r="CB35" s="36"/>
      <c r="CC35" s="36"/>
      <c r="CD35" s="36"/>
      <c r="CE35" s="36"/>
      <c r="CF35" s="36"/>
      <c r="CG35" s="36"/>
      <c r="CH35" s="36"/>
      <c r="CI35" s="36"/>
      <c r="CJ35" s="36"/>
      <c r="CK35" s="36"/>
      <c r="CL35" s="36"/>
      <c r="CM35" s="36"/>
      <c r="CN35" s="36"/>
      <c r="CO35" s="36">
        <v>1</v>
      </c>
      <c r="CP35" s="36">
        <v>1</v>
      </c>
      <c r="CQ35" s="36">
        <v>1</v>
      </c>
      <c r="CR35" s="36">
        <v>1</v>
      </c>
      <c r="CS35" s="36">
        <v>1</v>
      </c>
      <c r="CT35" s="36"/>
      <c r="CU35" s="36">
        <v>1</v>
      </c>
      <c r="CV35" s="36">
        <v>1</v>
      </c>
      <c r="CW35" s="36"/>
      <c r="CX35" s="36">
        <v>1</v>
      </c>
      <c r="CY35" s="36">
        <v>1</v>
      </c>
      <c r="CZ35" s="36">
        <v>1</v>
      </c>
      <c r="DA35" s="36">
        <v>1</v>
      </c>
      <c r="DB35" s="36"/>
      <c r="DC35" s="36"/>
    </row>
    <row r="36" spans="1:107" s="16" customFormat="1">
      <c r="A36" s="32">
        <v>35</v>
      </c>
      <c r="B36" s="16" t="s">
        <v>124</v>
      </c>
      <c r="C36" s="16" t="s">
        <v>125</v>
      </c>
      <c r="D36" s="32">
        <v>2021</v>
      </c>
      <c r="E36" s="16" t="s">
        <v>126</v>
      </c>
      <c r="F36" s="16" t="s">
        <v>32</v>
      </c>
      <c r="G36" s="36"/>
      <c r="H36" s="36"/>
      <c r="I36" s="36">
        <v>1</v>
      </c>
      <c r="J36" s="36">
        <v>1</v>
      </c>
      <c r="K36" s="36">
        <v>1</v>
      </c>
      <c r="L36" s="36"/>
      <c r="M36" s="36"/>
      <c r="N36" s="36"/>
      <c r="O36" s="36"/>
      <c r="P36" s="36"/>
      <c r="Q36" s="36"/>
      <c r="R36" s="36"/>
      <c r="S36" s="36"/>
      <c r="T36" s="36"/>
      <c r="U36" s="36"/>
      <c r="V36" s="36"/>
      <c r="W36" s="36"/>
      <c r="X36" s="36"/>
      <c r="Y36" s="36">
        <v>1</v>
      </c>
      <c r="Z36" s="36">
        <v>1</v>
      </c>
      <c r="AA36" s="36"/>
      <c r="AB36" s="36"/>
      <c r="AC36" s="36"/>
      <c r="AD36" s="36"/>
      <c r="AE36" s="36">
        <v>1</v>
      </c>
      <c r="AF36" s="36"/>
      <c r="AG36" s="36"/>
      <c r="AH36" s="36"/>
      <c r="AI36" s="36"/>
      <c r="AJ36" s="36"/>
      <c r="AK36" s="36">
        <v>1</v>
      </c>
      <c r="AL36" s="36"/>
      <c r="AM36" s="36"/>
      <c r="AN36" s="36"/>
      <c r="AO36" s="36"/>
      <c r="AP36" s="36"/>
      <c r="AQ36" s="36"/>
      <c r="AR36" s="36"/>
      <c r="AS36" s="36"/>
      <c r="AT36" s="36"/>
      <c r="AU36" s="36"/>
      <c r="AV36" s="36"/>
      <c r="AW36" s="36"/>
      <c r="AX36" s="36"/>
      <c r="AY36" s="36"/>
      <c r="AZ36" s="36"/>
      <c r="BA36" s="36"/>
      <c r="BB36" s="36"/>
      <c r="BC36" s="36"/>
      <c r="BD36" s="36"/>
      <c r="BE36" s="36"/>
      <c r="BF36" s="36"/>
      <c r="BG36" s="36"/>
      <c r="BH36" s="36"/>
      <c r="BI36" s="36"/>
      <c r="BJ36" s="36"/>
      <c r="BK36" s="36"/>
      <c r="BL36" s="36"/>
      <c r="BM36" s="36"/>
      <c r="BN36" s="36"/>
      <c r="BO36" s="36"/>
      <c r="BP36" s="36"/>
      <c r="BQ36" s="36"/>
      <c r="BR36" s="36"/>
      <c r="BS36" s="36"/>
      <c r="BT36" s="36"/>
      <c r="BU36" s="36"/>
      <c r="BV36" s="36"/>
      <c r="BW36" s="36"/>
      <c r="BX36" s="36"/>
      <c r="BY36" s="36"/>
      <c r="BZ36" s="36"/>
      <c r="CA36" s="36">
        <v>1</v>
      </c>
      <c r="CB36" s="36"/>
      <c r="CC36" s="36"/>
      <c r="CD36" s="36"/>
      <c r="CE36" s="36"/>
      <c r="CF36" s="36"/>
      <c r="CG36" s="36"/>
      <c r="CH36" s="36"/>
      <c r="CI36" s="36"/>
      <c r="CJ36" s="36"/>
      <c r="CK36" s="36"/>
      <c r="CL36" s="36"/>
      <c r="CM36" s="36"/>
      <c r="CN36" s="36"/>
      <c r="CO36" s="36"/>
      <c r="CP36" s="36"/>
      <c r="CQ36" s="36"/>
      <c r="CR36" s="36"/>
      <c r="CS36" s="36"/>
      <c r="CT36" s="36"/>
      <c r="CU36" s="36"/>
      <c r="CV36" s="36"/>
      <c r="CW36" s="36"/>
      <c r="CX36" s="36"/>
      <c r="CY36" s="36"/>
      <c r="CZ36" s="36"/>
      <c r="DA36" s="36"/>
      <c r="DB36" s="36"/>
      <c r="DC36" s="36"/>
    </row>
    <row r="37" spans="1:107" s="16" customFormat="1">
      <c r="A37" s="32">
        <v>36</v>
      </c>
      <c r="B37" s="16" t="s">
        <v>109</v>
      </c>
      <c r="C37" s="16" t="s">
        <v>110</v>
      </c>
      <c r="D37" s="32">
        <v>2022</v>
      </c>
      <c r="E37" s="16" t="s">
        <v>111</v>
      </c>
      <c r="F37" s="16" t="s">
        <v>32</v>
      </c>
      <c r="G37" s="36"/>
      <c r="H37" s="36"/>
      <c r="I37" s="36">
        <v>1</v>
      </c>
      <c r="J37" s="36"/>
      <c r="K37" s="36">
        <v>1</v>
      </c>
      <c r="L37" s="36"/>
      <c r="M37" s="36"/>
      <c r="N37" s="36"/>
      <c r="O37" s="36"/>
      <c r="P37" s="36"/>
      <c r="Q37" s="36"/>
      <c r="R37" s="36"/>
      <c r="S37" s="36"/>
      <c r="T37" s="36"/>
      <c r="U37" s="36"/>
      <c r="V37" s="36"/>
      <c r="W37" s="36"/>
      <c r="X37" s="36"/>
      <c r="Y37" s="36">
        <v>1</v>
      </c>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c r="AX37" s="36"/>
      <c r="AY37" s="36"/>
      <c r="AZ37" s="36"/>
      <c r="BA37" s="36"/>
      <c r="BB37" s="36"/>
      <c r="BC37" s="36"/>
      <c r="BD37" s="36"/>
      <c r="BE37" s="36"/>
      <c r="BF37" s="36"/>
      <c r="BG37" s="36"/>
      <c r="BH37" s="36"/>
      <c r="BI37" s="36"/>
      <c r="BJ37" s="36"/>
      <c r="BK37" s="36"/>
      <c r="BL37" s="36"/>
      <c r="BM37" s="36"/>
      <c r="BN37" s="36"/>
      <c r="BO37" s="36"/>
      <c r="BP37" s="36"/>
      <c r="BQ37" s="36"/>
      <c r="BR37" s="36"/>
      <c r="BS37" s="36"/>
      <c r="BT37" s="36"/>
      <c r="BU37" s="36"/>
      <c r="BV37" s="36"/>
      <c r="BW37" s="36"/>
      <c r="BX37" s="36">
        <v>1</v>
      </c>
      <c r="BY37" s="36">
        <v>1</v>
      </c>
      <c r="BZ37" s="36">
        <v>1</v>
      </c>
      <c r="CA37" s="36"/>
      <c r="CB37" s="36"/>
      <c r="CC37" s="36"/>
      <c r="CD37" s="36"/>
      <c r="CE37" s="36"/>
      <c r="CF37" s="36"/>
      <c r="CG37" s="36"/>
      <c r="CH37" s="36"/>
      <c r="CI37" s="36"/>
      <c r="CJ37" s="36"/>
      <c r="CK37" s="36"/>
      <c r="CL37" s="36"/>
      <c r="CM37" s="36"/>
      <c r="CN37" s="36"/>
      <c r="CO37" s="36"/>
      <c r="CP37" s="36"/>
      <c r="CQ37" s="36"/>
      <c r="CR37" s="36"/>
      <c r="CS37" s="36"/>
      <c r="CT37" s="36"/>
      <c r="CU37" s="36"/>
      <c r="CV37" s="36"/>
      <c r="CW37" s="36"/>
      <c r="CX37" s="36"/>
      <c r="CY37" s="36"/>
      <c r="CZ37" s="36"/>
      <c r="DA37" s="36"/>
      <c r="DB37" s="36"/>
      <c r="DC37" s="36"/>
    </row>
    <row r="38" spans="1:107" s="16" customFormat="1">
      <c r="A38" s="32">
        <v>37</v>
      </c>
      <c r="B38" s="16" t="s">
        <v>238</v>
      </c>
      <c r="C38" s="16" t="s">
        <v>101</v>
      </c>
      <c r="D38" s="32">
        <v>2023</v>
      </c>
      <c r="E38" s="16" t="s">
        <v>102</v>
      </c>
      <c r="F38" s="16" t="s">
        <v>32</v>
      </c>
      <c r="G38" s="36">
        <v>1</v>
      </c>
      <c r="H38" s="36"/>
      <c r="I38" s="36"/>
      <c r="J38" s="36"/>
      <c r="K38" s="36"/>
      <c r="L38" s="36"/>
      <c r="M38" s="36"/>
      <c r="N38" s="36"/>
      <c r="O38" s="36"/>
      <c r="P38" s="36"/>
      <c r="Q38" s="36"/>
      <c r="R38" s="36"/>
      <c r="S38" s="36"/>
      <c r="T38" s="36"/>
      <c r="U38" s="36"/>
      <c r="V38" s="36"/>
      <c r="W38" s="36"/>
      <c r="X38" s="36">
        <v>1</v>
      </c>
      <c r="Y38" s="36">
        <v>1</v>
      </c>
      <c r="Z38" s="36">
        <v>1</v>
      </c>
      <c r="AA38" s="36"/>
      <c r="AB38" s="36"/>
      <c r="AC38" s="36"/>
      <c r="AD38" s="36"/>
      <c r="AE38" s="36"/>
      <c r="AF38" s="36"/>
      <c r="AG38" s="36"/>
      <c r="AH38" s="36"/>
      <c r="AI38" s="36"/>
      <c r="AJ38" s="36"/>
      <c r="AK38" s="36"/>
      <c r="AL38" s="36"/>
      <c r="AM38" s="36"/>
      <c r="AN38" s="36"/>
      <c r="AO38" s="36"/>
      <c r="AP38" s="36"/>
      <c r="AQ38" s="36"/>
      <c r="AR38" s="36"/>
      <c r="AS38" s="36"/>
      <c r="AT38" s="36"/>
      <c r="AU38" s="36"/>
      <c r="AV38" s="36"/>
      <c r="AW38" s="36"/>
      <c r="AX38" s="36"/>
      <c r="AY38" s="36"/>
      <c r="AZ38" s="36"/>
      <c r="BA38" s="36"/>
      <c r="BB38" s="36"/>
      <c r="BC38" s="36"/>
      <c r="BD38" s="36"/>
      <c r="BE38" s="36"/>
      <c r="BF38" s="36">
        <v>1</v>
      </c>
      <c r="BG38" s="36"/>
      <c r="BH38" s="36">
        <v>1</v>
      </c>
      <c r="BI38" s="36"/>
      <c r="BJ38" s="36"/>
      <c r="BK38" s="36"/>
      <c r="BL38" s="36"/>
      <c r="BM38" s="36"/>
      <c r="BN38" s="36"/>
      <c r="BO38" s="36"/>
      <c r="BP38" s="36"/>
      <c r="BQ38" s="36"/>
      <c r="BR38" s="36"/>
      <c r="BS38" s="36"/>
      <c r="BT38" s="36"/>
      <c r="BU38" s="36"/>
      <c r="BV38" s="36"/>
      <c r="BW38" s="36"/>
      <c r="BX38" s="36"/>
      <c r="BY38" s="36"/>
      <c r="BZ38" s="36"/>
      <c r="CA38" s="36"/>
      <c r="CB38" s="36"/>
      <c r="CC38" s="36"/>
      <c r="CD38" s="36"/>
      <c r="CE38" s="36"/>
      <c r="CF38" s="36"/>
      <c r="CG38" s="36"/>
      <c r="CH38" s="36"/>
      <c r="CI38" s="36"/>
      <c r="CJ38" s="36"/>
      <c r="CK38" s="36"/>
      <c r="CL38" s="36"/>
      <c r="CM38" s="36"/>
      <c r="CN38" s="36"/>
      <c r="CO38" s="36"/>
      <c r="CP38" s="36"/>
      <c r="CQ38" s="36"/>
      <c r="CR38" s="36"/>
      <c r="CS38" s="36"/>
      <c r="CT38" s="36"/>
      <c r="CU38" s="36"/>
      <c r="CV38" s="36"/>
      <c r="CW38" s="36"/>
      <c r="CX38" s="36"/>
      <c r="CY38" s="36"/>
      <c r="CZ38" s="36"/>
      <c r="DA38" s="36"/>
      <c r="DB38" s="36"/>
      <c r="DC38" s="36"/>
    </row>
    <row r="39" spans="1:107" ht="15" customHeight="1">
      <c r="F39" t="s">
        <v>1067</v>
      </c>
      <c r="G39">
        <f t="shared" ref="G39:AL39" si="0">SUM(G2:G38)</f>
        <v>3</v>
      </c>
      <c r="H39">
        <f t="shared" si="0"/>
        <v>1</v>
      </c>
      <c r="I39">
        <f t="shared" si="0"/>
        <v>3</v>
      </c>
      <c r="J39">
        <f t="shared" si="0"/>
        <v>14</v>
      </c>
      <c r="K39">
        <f t="shared" si="0"/>
        <v>10</v>
      </c>
      <c r="L39">
        <f t="shared" si="0"/>
        <v>4</v>
      </c>
      <c r="M39">
        <f t="shared" si="0"/>
        <v>1</v>
      </c>
      <c r="N39">
        <f t="shared" si="0"/>
        <v>2</v>
      </c>
      <c r="O39">
        <f t="shared" si="0"/>
        <v>6</v>
      </c>
      <c r="P39">
        <f t="shared" si="0"/>
        <v>1</v>
      </c>
      <c r="Q39">
        <f t="shared" si="0"/>
        <v>4</v>
      </c>
      <c r="R39">
        <f t="shared" si="0"/>
        <v>8</v>
      </c>
      <c r="S39">
        <f t="shared" si="0"/>
        <v>1</v>
      </c>
      <c r="T39">
        <f t="shared" si="0"/>
        <v>1</v>
      </c>
      <c r="U39">
        <f t="shared" si="0"/>
        <v>2</v>
      </c>
      <c r="V39">
        <f t="shared" si="0"/>
        <v>5</v>
      </c>
      <c r="W39">
        <f t="shared" si="0"/>
        <v>1</v>
      </c>
      <c r="X39">
        <f t="shared" si="0"/>
        <v>3</v>
      </c>
      <c r="Y39">
        <f t="shared" si="0"/>
        <v>7</v>
      </c>
      <c r="Z39">
        <f t="shared" si="0"/>
        <v>10</v>
      </c>
      <c r="AA39">
        <f t="shared" si="0"/>
        <v>2</v>
      </c>
      <c r="AB39">
        <f t="shared" si="0"/>
        <v>1</v>
      </c>
      <c r="AC39">
        <f t="shared" si="0"/>
        <v>2</v>
      </c>
      <c r="AD39">
        <f t="shared" si="0"/>
        <v>0</v>
      </c>
      <c r="AE39">
        <f t="shared" si="0"/>
        <v>3</v>
      </c>
      <c r="AF39">
        <f t="shared" si="0"/>
        <v>1</v>
      </c>
      <c r="AG39">
        <f t="shared" si="0"/>
        <v>1</v>
      </c>
      <c r="AH39">
        <f t="shared" si="0"/>
        <v>1</v>
      </c>
      <c r="AI39">
        <f t="shared" si="0"/>
        <v>3</v>
      </c>
      <c r="AJ39">
        <f t="shared" si="0"/>
        <v>1</v>
      </c>
      <c r="AK39">
        <f t="shared" si="0"/>
        <v>9</v>
      </c>
      <c r="AL39">
        <f t="shared" si="0"/>
        <v>8</v>
      </c>
      <c r="AM39">
        <f t="shared" ref="AM39:BS39" si="1">SUM(AM2:AM38)</f>
        <v>1</v>
      </c>
      <c r="AN39">
        <f t="shared" si="1"/>
        <v>1</v>
      </c>
      <c r="AO39">
        <f t="shared" si="1"/>
        <v>1</v>
      </c>
      <c r="AP39">
        <f t="shared" si="1"/>
        <v>3</v>
      </c>
      <c r="AQ39">
        <f>SUM(AQ2:AQ38)</f>
        <v>1</v>
      </c>
      <c r="AR39">
        <f t="shared" si="1"/>
        <v>1</v>
      </c>
      <c r="AS39">
        <f t="shared" si="1"/>
        <v>1</v>
      </c>
      <c r="AT39">
        <f t="shared" si="1"/>
        <v>1</v>
      </c>
      <c r="AU39">
        <f t="shared" si="1"/>
        <v>1</v>
      </c>
      <c r="AV39">
        <f t="shared" si="1"/>
        <v>1</v>
      </c>
      <c r="AW39">
        <f t="shared" si="1"/>
        <v>1</v>
      </c>
      <c r="AX39">
        <f t="shared" si="1"/>
        <v>1</v>
      </c>
      <c r="AY39">
        <f t="shared" si="1"/>
        <v>1</v>
      </c>
      <c r="AZ39">
        <f t="shared" si="1"/>
        <v>1</v>
      </c>
      <c r="BA39">
        <f t="shared" si="1"/>
        <v>1</v>
      </c>
      <c r="BB39">
        <f t="shared" si="1"/>
        <v>1</v>
      </c>
      <c r="BC39">
        <f t="shared" si="1"/>
        <v>1</v>
      </c>
      <c r="BD39">
        <f t="shared" si="1"/>
        <v>1</v>
      </c>
      <c r="BE39">
        <f t="shared" si="1"/>
        <v>1</v>
      </c>
      <c r="BF39">
        <f t="shared" si="1"/>
        <v>2</v>
      </c>
      <c r="BH39">
        <f t="shared" si="1"/>
        <v>2</v>
      </c>
      <c r="BI39">
        <f t="shared" si="1"/>
        <v>1</v>
      </c>
      <c r="BJ39">
        <f t="shared" si="1"/>
        <v>1</v>
      </c>
      <c r="BK39">
        <f t="shared" si="1"/>
        <v>1</v>
      </c>
      <c r="BL39">
        <f t="shared" si="1"/>
        <v>1</v>
      </c>
      <c r="BM39">
        <f t="shared" si="1"/>
        <v>1</v>
      </c>
      <c r="BN39">
        <f t="shared" si="1"/>
        <v>1</v>
      </c>
      <c r="BO39">
        <f t="shared" si="1"/>
        <v>1</v>
      </c>
      <c r="BP39">
        <f t="shared" si="1"/>
        <v>2</v>
      </c>
      <c r="BQ39">
        <f t="shared" si="1"/>
        <v>2</v>
      </c>
      <c r="BR39">
        <f t="shared" si="1"/>
        <v>1</v>
      </c>
      <c r="BS39">
        <f t="shared" si="1"/>
        <v>3</v>
      </c>
      <c r="BT39">
        <f t="shared" ref="BT39:CV39" si="2">SUM(BT2:BT38)</f>
        <v>1</v>
      </c>
      <c r="BU39">
        <f t="shared" si="2"/>
        <v>1</v>
      </c>
      <c r="BV39">
        <f t="shared" si="2"/>
        <v>4</v>
      </c>
      <c r="BW39">
        <f t="shared" si="2"/>
        <v>2</v>
      </c>
      <c r="BX39">
        <f t="shared" si="2"/>
        <v>1</v>
      </c>
      <c r="BY39">
        <f t="shared" si="2"/>
        <v>1</v>
      </c>
      <c r="BZ39">
        <f t="shared" si="2"/>
        <v>1</v>
      </c>
      <c r="CA39">
        <f t="shared" si="2"/>
        <v>1</v>
      </c>
      <c r="CB39">
        <f t="shared" si="2"/>
        <v>1</v>
      </c>
      <c r="CC39">
        <f t="shared" si="2"/>
        <v>1</v>
      </c>
      <c r="CD39">
        <f t="shared" si="2"/>
        <v>1</v>
      </c>
      <c r="CE39">
        <f t="shared" si="2"/>
        <v>1</v>
      </c>
      <c r="CF39">
        <f t="shared" si="2"/>
        <v>1</v>
      </c>
      <c r="CG39">
        <f t="shared" si="2"/>
        <v>1</v>
      </c>
      <c r="CH39">
        <f t="shared" si="2"/>
        <v>1</v>
      </c>
      <c r="CI39">
        <f t="shared" si="2"/>
        <v>1</v>
      </c>
      <c r="CJ39">
        <f t="shared" si="2"/>
        <v>1</v>
      </c>
      <c r="CK39">
        <f t="shared" si="2"/>
        <v>1</v>
      </c>
      <c r="CL39">
        <f t="shared" si="2"/>
        <v>1</v>
      </c>
      <c r="CM39">
        <f t="shared" si="2"/>
        <v>1</v>
      </c>
      <c r="CN39">
        <f t="shared" si="2"/>
        <v>1</v>
      </c>
      <c r="CO39">
        <f t="shared" si="2"/>
        <v>2</v>
      </c>
      <c r="CP39">
        <f t="shared" si="2"/>
        <v>1</v>
      </c>
      <c r="CQ39">
        <f t="shared" si="2"/>
        <v>2</v>
      </c>
      <c r="CR39">
        <f t="shared" si="2"/>
        <v>2</v>
      </c>
      <c r="CS39">
        <f t="shared" si="2"/>
        <v>2</v>
      </c>
      <c r="CT39">
        <f t="shared" si="2"/>
        <v>1</v>
      </c>
      <c r="CU39">
        <f t="shared" si="2"/>
        <v>2</v>
      </c>
      <c r="CV39">
        <f t="shared" si="2"/>
        <v>2</v>
      </c>
      <c r="CW39">
        <f t="shared" ref="CW39:DC39" si="3">SUM(CW2:CW38)</f>
        <v>1</v>
      </c>
      <c r="CX39">
        <f t="shared" si="3"/>
        <v>2</v>
      </c>
      <c r="CY39">
        <f t="shared" si="3"/>
        <v>1</v>
      </c>
      <c r="CZ39">
        <f t="shared" si="3"/>
        <v>1</v>
      </c>
      <c r="DA39">
        <f t="shared" si="3"/>
        <v>1</v>
      </c>
      <c r="DB39">
        <f t="shared" si="3"/>
        <v>1</v>
      </c>
      <c r="DC39">
        <f t="shared" si="3"/>
        <v>1</v>
      </c>
    </row>
  </sheetData>
  <phoneticPr fontId="4" type="noConversion"/>
  <pageMargins left="0.7" right="0.7" top="0.78740157499999996" bottom="0.78740157499999996" header="0.3" footer="0.3"/>
  <legacyDrawing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A9D72-D7DC-460B-9006-20476011EF93}">
  <dimension ref="A1:B85"/>
  <sheetViews>
    <sheetView workbookViewId="0">
      <selection activeCell="B14" sqref="B14"/>
    </sheetView>
  </sheetViews>
  <sheetFormatPr defaultColWidth="11.42578125" defaultRowHeight="15"/>
  <cols>
    <col min="2" max="2" width="74.85546875" customWidth="1"/>
  </cols>
  <sheetData>
    <row r="1" spans="1:2">
      <c r="A1" t="s">
        <v>663</v>
      </c>
      <c r="B1" t="s">
        <v>1068</v>
      </c>
    </row>
    <row r="2" spans="1:2">
      <c r="A2" t="s">
        <v>1009</v>
      </c>
      <c r="B2" t="s">
        <v>1069</v>
      </c>
    </row>
    <row r="3" spans="1:2">
      <c r="A3" t="s">
        <v>1004</v>
      </c>
      <c r="B3" t="s">
        <v>1070</v>
      </c>
    </row>
    <row r="4" spans="1:2">
      <c r="A4" t="s">
        <v>937</v>
      </c>
      <c r="B4" t="s">
        <v>1071</v>
      </c>
    </row>
    <row r="5" spans="1:2">
      <c r="A5" t="s">
        <v>992</v>
      </c>
      <c r="B5" t="s">
        <v>1072</v>
      </c>
    </row>
    <row r="6" spans="1:2">
      <c r="A6" t="s">
        <v>975</v>
      </c>
      <c r="B6" t="s">
        <v>1073</v>
      </c>
    </row>
    <row r="7" spans="1:2">
      <c r="A7" t="s">
        <v>1074</v>
      </c>
      <c r="B7" t="s">
        <v>754</v>
      </c>
    </row>
    <row r="8" spans="1:2">
      <c r="A8" t="s">
        <v>987</v>
      </c>
      <c r="B8" t="s">
        <v>1075</v>
      </c>
    </row>
    <row r="9" spans="1:2">
      <c r="A9" t="s">
        <v>1006</v>
      </c>
      <c r="B9" t="s">
        <v>1076</v>
      </c>
    </row>
    <row r="10" spans="1:2">
      <c r="A10" t="s">
        <v>1046</v>
      </c>
      <c r="B10" t="s">
        <v>1077</v>
      </c>
    </row>
    <row r="11" spans="1:2">
      <c r="A11" t="s">
        <v>955</v>
      </c>
      <c r="B11" t="s">
        <v>954</v>
      </c>
    </row>
    <row r="12" spans="1:2">
      <c r="A12" t="s">
        <v>1078</v>
      </c>
      <c r="B12" t="s">
        <v>1079</v>
      </c>
    </row>
    <row r="13" spans="1:2">
      <c r="A13" t="s">
        <v>1017</v>
      </c>
      <c r="B13" t="s">
        <v>1080</v>
      </c>
    </row>
    <row r="14" spans="1:2">
      <c r="A14" t="s">
        <v>1081</v>
      </c>
      <c r="B14" t="s">
        <v>1082</v>
      </c>
    </row>
    <row r="15" spans="1:2">
      <c r="A15" t="s">
        <v>1083</v>
      </c>
      <c r="B15" t="s">
        <v>1084</v>
      </c>
    </row>
    <row r="16" spans="1:2">
      <c r="A16" t="s">
        <v>1085</v>
      </c>
      <c r="B16" t="s">
        <v>1086</v>
      </c>
    </row>
    <row r="17" spans="1:2">
      <c r="A17" t="s">
        <v>1087</v>
      </c>
      <c r="B17" t="s">
        <v>1088</v>
      </c>
    </row>
    <row r="18" spans="1:2">
      <c r="A18" t="s">
        <v>1021</v>
      </c>
      <c r="B18" t="s">
        <v>1089</v>
      </c>
    </row>
    <row r="19" spans="1:2">
      <c r="A19" t="s">
        <v>1090</v>
      </c>
      <c r="B19" t="s">
        <v>1091</v>
      </c>
    </row>
    <row r="20" spans="1:2">
      <c r="A20" t="s">
        <v>1035</v>
      </c>
      <c r="B20" t="s">
        <v>1092</v>
      </c>
    </row>
    <row r="21" spans="1:2">
      <c r="A21" t="s">
        <v>1023</v>
      </c>
      <c r="B21" t="s">
        <v>1093</v>
      </c>
    </row>
    <row r="22" spans="1:2">
      <c r="A22" t="s">
        <v>998</v>
      </c>
      <c r="B22" t="s">
        <v>1094</v>
      </c>
    </row>
    <row r="23" spans="1:2">
      <c r="A23" t="s">
        <v>1095</v>
      </c>
      <c r="B23" t="s">
        <v>1096</v>
      </c>
    </row>
    <row r="24" spans="1:2">
      <c r="A24" t="s">
        <v>1013</v>
      </c>
      <c r="B24" t="s">
        <v>1097</v>
      </c>
    </row>
    <row r="25" spans="1:2">
      <c r="A25" t="s">
        <v>1047</v>
      </c>
      <c r="B25" t="s">
        <v>1098</v>
      </c>
    </row>
    <row r="26" spans="1:2">
      <c r="A26" t="s">
        <v>1099</v>
      </c>
      <c r="B26" t="s">
        <v>1100</v>
      </c>
    </row>
    <row r="27" spans="1:2">
      <c r="A27" t="s">
        <v>1101</v>
      </c>
      <c r="B27" t="s">
        <v>1102</v>
      </c>
    </row>
    <row r="28" spans="1:2">
      <c r="A28" t="s">
        <v>1002</v>
      </c>
      <c r="B28" t="s">
        <v>1103</v>
      </c>
    </row>
    <row r="29" spans="1:2">
      <c r="A29" t="s">
        <v>999</v>
      </c>
      <c r="B29" t="s">
        <v>1104</v>
      </c>
    </row>
    <row r="30" spans="1:2">
      <c r="A30" t="s">
        <v>995</v>
      </c>
      <c r="B30" t="s">
        <v>1105</v>
      </c>
    </row>
    <row r="31" spans="1:2">
      <c r="A31" t="s">
        <v>1106</v>
      </c>
      <c r="B31" t="s">
        <v>1107</v>
      </c>
    </row>
    <row r="32" spans="1:2">
      <c r="A32" t="s">
        <v>983</v>
      </c>
      <c r="B32" t="s">
        <v>1108</v>
      </c>
    </row>
    <row r="33" spans="1:2">
      <c r="A33" t="s">
        <v>1003</v>
      </c>
      <c r="B33" t="s">
        <v>1109</v>
      </c>
    </row>
    <row r="34" spans="1:2">
      <c r="A34" t="s">
        <v>1011</v>
      </c>
      <c r="B34" t="s">
        <v>1107</v>
      </c>
    </row>
    <row r="35" spans="1:2">
      <c r="A35" t="s">
        <v>1110</v>
      </c>
      <c r="B35" t="s">
        <v>1111</v>
      </c>
    </row>
    <row r="36" spans="1:2">
      <c r="A36" t="s">
        <v>1014</v>
      </c>
      <c r="B36" t="s">
        <v>1112</v>
      </c>
    </row>
    <row r="37" spans="1:2">
      <c r="A37" t="s">
        <v>1012</v>
      </c>
      <c r="B37" t="s">
        <v>1113</v>
      </c>
    </row>
    <row r="38" spans="1:2">
      <c r="A38" t="s">
        <v>1114</v>
      </c>
      <c r="B38" t="s">
        <v>1115</v>
      </c>
    </row>
    <row r="39" spans="1:2">
      <c r="A39" t="s">
        <v>1116</v>
      </c>
      <c r="B39" t="s">
        <v>1117</v>
      </c>
    </row>
    <row r="40" spans="1:2">
      <c r="A40" t="s">
        <v>1058</v>
      </c>
      <c r="B40" t="s">
        <v>1118</v>
      </c>
    </row>
    <row r="41" spans="1:2">
      <c r="A41" t="s">
        <v>847</v>
      </c>
      <c r="B41" t="s">
        <v>846</v>
      </c>
    </row>
    <row r="42" spans="1:2">
      <c r="A42" t="s">
        <v>1119</v>
      </c>
      <c r="B42" t="s">
        <v>770</v>
      </c>
    </row>
    <row r="43" spans="1:2">
      <c r="A43" t="s">
        <v>1010</v>
      </c>
      <c r="B43" t="s">
        <v>1120</v>
      </c>
    </row>
    <row r="44" spans="1:2">
      <c r="A44" t="s">
        <v>1016</v>
      </c>
      <c r="B44" t="s">
        <v>1121</v>
      </c>
    </row>
    <row r="45" spans="1:2">
      <c r="A45" t="s">
        <v>1122</v>
      </c>
      <c r="B45" t="s">
        <v>1123</v>
      </c>
    </row>
    <row r="46" spans="1:2">
      <c r="A46" t="s">
        <v>1124</v>
      </c>
      <c r="B46" t="s">
        <v>1125</v>
      </c>
    </row>
    <row r="47" spans="1:2">
      <c r="A47" t="s">
        <v>990</v>
      </c>
      <c r="B47" t="s">
        <v>1126</v>
      </c>
    </row>
    <row r="48" spans="1:2">
      <c r="A48" t="s">
        <v>1050</v>
      </c>
      <c r="B48" t="s">
        <v>1127</v>
      </c>
    </row>
    <row r="49" spans="1:2">
      <c r="A49" t="s">
        <v>994</v>
      </c>
      <c r="B49" t="s">
        <v>1128</v>
      </c>
    </row>
    <row r="50" spans="1:2">
      <c r="A50" t="s">
        <v>988</v>
      </c>
      <c r="B50" t="s">
        <v>1129</v>
      </c>
    </row>
    <row r="51" spans="1:2">
      <c r="A51" t="s">
        <v>702</v>
      </c>
      <c r="B51" t="s">
        <v>1130</v>
      </c>
    </row>
    <row r="52" spans="1:2">
      <c r="A52" t="s">
        <v>1131</v>
      </c>
      <c r="B52" t="s">
        <v>1132</v>
      </c>
    </row>
    <row r="53" spans="1:2">
      <c r="A53" t="s">
        <v>1018</v>
      </c>
      <c r="B53" t="s">
        <v>1133</v>
      </c>
    </row>
    <row r="54" spans="1:2">
      <c r="A54" t="s">
        <v>1024</v>
      </c>
      <c r="B54" t="s">
        <v>1134</v>
      </c>
    </row>
    <row r="55" spans="1:2">
      <c r="A55" t="s">
        <v>1005</v>
      </c>
      <c r="B55" t="s">
        <v>1135</v>
      </c>
    </row>
    <row r="56" spans="1:2">
      <c r="A56" t="s">
        <v>1001</v>
      </c>
      <c r="B56" t="s">
        <v>1136</v>
      </c>
    </row>
    <row r="57" spans="1:2">
      <c r="A57" t="s">
        <v>1137</v>
      </c>
      <c r="B57" t="s">
        <v>1138</v>
      </c>
    </row>
    <row r="58" spans="1:2">
      <c r="A58" t="s">
        <v>1030</v>
      </c>
      <c r="B58" t="s">
        <v>1139</v>
      </c>
    </row>
    <row r="59" spans="1:2">
      <c r="A59" t="s">
        <v>1051</v>
      </c>
      <c r="B59" t="s">
        <v>1140</v>
      </c>
    </row>
    <row r="60" spans="1:2">
      <c r="A60" t="s">
        <v>1141</v>
      </c>
      <c r="B60" t="s">
        <v>1142</v>
      </c>
    </row>
    <row r="61" spans="1:2">
      <c r="A61" t="s">
        <v>1143</v>
      </c>
      <c r="B61" t="s">
        <v>1144</v>
      </c>
    </row>
    <row r="62" spans="1:2">
      <c r="A62" t="s">
        <v>1057</v>
      </c>
      <c r="B62" t="s">
        <v>1145</v>
      </c>
    </row>
    <row r="63" spans="1:2">
      <c r="A63" t="s">
        <v>1027</v>
      </c>
      <c r="B63" t="s">
        <v>1146</v>
      </c>
    </row>
    <row r="64" spans="1:2">
      <c r="A64" t="s">
        <v>1034</v>
      </c>
      <c r="B64" t="s">
        <v>1147</v>
      </c>
    </row>
    <row r="65" spans="1:2">
      <c r="A65" t="s">
        <v>1044</v>
      </c>
      <c r="B65" t="s">
        <v>1148</v>
      </c>
    </row>
    <row r="66" spans="1:2">
      <c r="A66" t="s">
        <v>1149</v>
      </c>
      <c r="B66" t="s">
        <v>1150</v>
      </c>
    </row>
    <row r="67" spans="1:2">
      <c r="A67" t="s">
        <v>1151</v>
      </c>
      <c r="B67" t="s">
        <v>1152</v>
      </c>
    </row>
    <row r="68" spans="1:2">
      <c r="A68" t="s">
        <v>991</v>
      </c>
      <c r="B68" t="s">
        <v>1153</v>
      </c>
    </row>
    <row r="69" spans="1:2">
      <c r="A69" t="s">
        <v>1020</v>
      </c>
      <c r="B69" t="s">
        <v>1154</v>
      </c>
    </row>
    <row r="70" spans="1:2">
      <c r="A70" t="s">
        <v>993</v>
      </c>
      <c r="B70" t="s">
        <v>1155</v>
      </c>
    </row>
    <row r="71" spans="1:2">
      <c r="A71" t="s">
        <v>918</v>
      </c>
      <c r="B71" t="s">
        <v>917</v>
      </c>
    </row>
    <row r="72" spans="1:2" ht="30">
      <c r="A72" t="s">
        <v>1156</v>
      </c>
      <c r="B72" s="4" t="s">
        <v>1157</v>
      </c>
    </row>
    <row r="73" spans="1:2">
      <c r="A73" t="s">
        <v>989</v>
      </c>
      <c r="B73" t="s">
        <v>1158</v>
      </c>
    </row>
    <row r="74" spans="1:2">
      <c r="A74" t="s">
        <v>1029</v>
      </c>
      <c r="B74" t="s">
        <v>1159</v>
      </c>
    </row>
    <row r="75" spans="1:2">
      <c r="A75" t="s">
        <v>1040</v>
      </c>
      <c r="B75" t="s">
        <v>1160</v>
      </c>
    </row>
    <row r="76" spans="1:2">
      <c r="A76" t="s">
        <v>1045</v>
      </c>
      <c r="B76" t="s">
        <v>1161</v>
      </c>
    </row>
    <row r="77" spans="1:2">
      <c r="A77" t="s">
        <v>1039</v>
      </c>
      <c r="B77" t="s">
        <v>1162</v>
      </c>
    </row>
    <row r="78" spans="1:2">
      <c r="A78" t="s">
        <v>1019</v>
      </c>
      <c r="B78" t="s">
        <v>1163</v>
      </c>
    </row>
    <row r="79" spans="1:2">
      <c r="A79" t="s">
        <v>1026</v>
      </c>
      <c r="B79" t="s">
        <v>1164</v>
      </c>
    </row>
    <row r="80" spans="1:2">
      <c r="A80" t="s">
        <v>1165</v>
      </c>
      <c r="B80" t="s">
        <v>1166</v>
      </c>
    </row>
    <row r="81" spans="1:2">
      <c r="A81" t="s">
        <v>1032</v>
      </c>
      <c r="B81" t="s">
        <v>1167</v>
      </c>
    </row>
    <row r="82" spans="1:2">
      <c r="A82" t="s">
        <v>1053</v>
      </c>
      <c r="B82" t="s">
        <v>1168</v>
      </c>
    </row>
    <row r="83" spans="1:2">
      <c r="A83" t="s">
        <v>1169</v>
      </c>
      <c r="B83" t="s">
        <v>1170</v>
      </c>
    </row>
    <row r="84" spans="1:2">
      <c r="A84" t="s">
        <v>1042</v>
      </c>
      <c r="B84" s="4" t="s">
        <v>1171</v>
      </c>
    </row>
    <row r="85" spans="1:2">
      <c r="A85" t="s">
        <v>1052</v>
      </c>
      <c r="B85" t="s">
        <v>1172</v>
      </c>
    </row>
  </sheetData>
  <autoFilter ref="A1:B85" xr:uid="{BD1A9D72-D7DC-460B-9006-20476011EF93}">
    <sortState xmlns:xlrd2="http://schemas.microsoft.com/office/spreadsheetml/2017/richdata2" ref="A2:B85">
      <sortCondition ref="A1:A84"/>
    </sortState>
  </autoFilter>
  <hyperlinks>
    <hyperlink ref="B32" r:id="rId1" display="https://www.hogrefe.com/at/shop/fragebogen-zur-depressionsdiagnostik-nach-dsm-iv.html" xr:uid="{0C1A59AA-7303-4BDA-BE3A-7FD3FD8CC65E}"/>
  </hyperlinks>
  <pageMargins left="0.7" right="0.7" top="0.78740157499999996" bottom="0.78740157499999996"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1EF08-A5A6-4ED2-A04E-6C15824CC701}">
  <dimension ref="A1:AJ29"/>
  <sheetViews>
    <sheetView zoomScale="70" zoomScaleNormal="70" workbookViewId="0">
      <pane xSplit="4" ySplit="1" topLeftCell="E13" activePane="bottomRight" state="frozen"/>
      <selection pane="bottomRight" activeCell="AB1" sqref="AB1"/>
      <selection pane="bottomLeft" activeCell="A2" sqref="A2"/>
      <selection pane="topRight" activeCell="E1" sqref="E1"/>
    </sheetView>
  </sheetViews>
  <sheetFormatPr defaultColWidth="11.42578125" defaultRowHeight="15"/>
  <cols>
    <col min="1" max="1" width="4.28515625" customWidth="1"/>
    <col min="2" max="2" width="24.85546875" customWidth="1"/>
    <col min="3" max="3" width="45.7109375" customWidth="1"/>
    <col min="4" max="4" width="9.42578125" customWidth="1"/>
    <col min="5" max="5" width="19.85546875" customWidth="1"/>
    <col min="6" max="6" width="17.42578125" customWidth="1"/>
    <col min="7" max="7" width="14.85546875" customWidth="1"/>
    <col min="8" max="8" width="15.7109375" customWidth="1"/>
    <col min="9" max="9" width="15.42578125" customWidth="1"/>
    <col min="10" max="11" width="16.5703125" customWidth="1"/>
    <col min="12" max="12" width="18.140625" customWidth="1"/>
    <col min="13" max="13" width="18.42578125" customWidth="1"/>
    <col min="14" max="14" width="15.42578125" customWidth="1"/>
    <col min="15" max="15" width="13" customWidth="1"/>
    <col min="16" max="16" width="17.7109375" customWidth="1"/>
    <col min="17" max="17" width="19.42578125" customWidth="1"/>
    <col min="19" max="19" width="14.85546875" customWidth="1"/>
    <col min="20" max="20" width="13" customWidth="1"/>
    <col min="21" max="21" width="13.85546875" customWidth="1"/>
    <col min="34" max="34" width="13.42578125" bestFit="1" customWidth="1"/>
  </cols>
  <sheetData>
    <row r="1" spans="1:36" ht="89.25" customHeight="1">
      <c r="A1" s="25" t="s">
        <v>0</v>
      </c>
      <c r="B1" s="25" t="s">
        <v>1173</v>
      </c>
      <c r="C1" s="25" t="s">
        <v>1174</v>
      </c>
      <c r="D1" s="25" t="s">
        <v>3</v>
      </c>
      <c r="E1" s="27" t="s">
        <v>1175</v>
      </c>
      <c r="F1" s="27" t="s">
        <v>1176</v>
      </c>
      <c r="G1" s="27" t="s">
        <v>1177</v>
      </c>
      <c r="H1" s="26" t="s">
        <v>1178</v>
      </c>
      <c r="I1" s="26" t="s">
        <v>1179</v>
      </c>
      <c r="J1" s="26" t="s">
        <v>1180</v>
      </c>
      <c r="K1" s="26" t="s">
        <v>1181</v>
      </c>
      <c r="L1" s="26" t="s">
        <v>1182</v>
      </c>
      <c r="M1" s="26" t="s">
        <v>1183</v>
      </c>
      <c r="N1" s="26" t="s">
        <v>1184</v>
      </c>
      <c r="O1" s="26" t="s">
        <v>1185</v>
      </c>
      <c r="P1" s="28" t="s">
        <v>1186</v>
      </c>
      <c r="Q1" s="28" t="s">
        <v>1187</v>
      </c>
      <c r="R1" s="4" t="s">
        <v>1188</v>
      </c>
      <c r="S1" s="27" t="s">
        <v>1189</v>
      </c>
      <c r="T1" s="26" t="s">
        <v>1189</v>
      </c>
      <c r="U1" s="28" t="s">
        <v>1189</v>
      </c>
      <c r="V1" s="27" t="s">
        <v>1190</v>
      </c>
      <c r="W1" s="26" t="s">
        <v>1190</v>
      </c>
      <c r="X1" s="28" t="s">
        <v>1190</v>
      </c>
      <c r="Y1" s="33" t="s">
        <v>1191</v>
      </c>
      <c r="Z1" s="26" t="s">
        <v>1191</v>
      </c>
      <c r="AA1" s="28" t="s">
        <v>1191</v>
      </c>
      <c r="AB1" s="27" t="s">
        <v>1192</v>
      </c>
      <c r="AC1" s="26" t="s">
        <v>1192</v>
      </c>
      <c r="AD1" s="28" t="s">
        <v>1192</v>
      </c>
      <c r="AE1" s="27" t="s">
        <v>1193</v>
      </c>
      <c r="AF1" s="26" t="s">
        <v>1193</v>
      </c>
      <c r="AG1" s="34" t="s">
        <v>1193</v>
      </c>
      <c r="AH1" s="29" t="s">
        <v>1194</v>
      </c>
      <c r="AI1" s="30" t="s">
        <v>1194</v>
      </c>
      <c r="AJ1" s="31" t="s">
        <v>1194</v>
      </c>
    </row>
    <row r="2" spans="1:36" ht="45">
      <c r="A2" s="25">
        <v>1</v>
      </c>
      <c r="B2" s="25" t="s">
        <v>48</v>
      </c>
      <c r="C2" s="21" t="s">
        <v>45</v>
      </c>
      <c r="D2" s="25">
        <v>2022</v>
      </c>
      <c r="E2" s="21">
        <v>7</v>
      </c>
      <c r="F2" s="25">
        <v>7</v>
      </c>
      <c r="G2" s="25">
        <v>7</v>
      </c>
      <c r="H2" s="25">
        <v>7</v>
      </c>
      <c r="I2" s="25">
        <v>7</v>
      </c>
      <c r="J2" s="25">
        <v>7</v>
      </c>
      <c r="K2" s="25">
        <v>7</v>
      </c>
      <c r="L2" s="25">
        <v>7</v>
      </c>
      <c r="M2" s="25">
        <v>6</v>
      </c>
      <c r="N2" s="25">
        <v>5</v>
      </c>
      <c r="O2" s="25">
        <v>7</v>
      </c>
      <c r="P2" s="25">
        <v>7</v>
      </c>
      <c r="Q2" s="25">
        <v>7</v>
      </c>
      <c r="S2" s="25">
        <f t="shared" ref="S2:S29" si="0">SUM(E2:G2)</f>
        <v>21</v>
      </c>
      <c r="T2" s="25">
        <f t="shared" ref="T2:T29" si="1">SUM(H2:O2)</f>
        <v>53</v>
      </c>
      <c r="U2" s="25">
        <f t="shared" ref="U2:U29" si="2">SUM(P2:Q2)</f>
        <v>14</v>
      </c>
      <c r="AB2">
        <f t="shared" ref="AB2:AB28" si="3">7*3</f>
        <v>21</v>
      </c>
      <c r="AC2">
        <f t="shared" ref="AC2:AC28" si="4">7*8</f>
        <v>56</v>
      </c>
      <c r="AD2">
        <f>7*2</f>
        <v>14</v>
      </c>
      <c r="AE2">
        <f t="shared" ref="AE2:AE28" si="5">1*3</f>
        <v>3</v>
      </c>
      <c r="AF2">
        <f t="shared" ref="AF2:AF28" si="6">1*8</f>
        <v>8</v>
      </c>
      <c r="AG2" s="35">
        <f t="shared" ref="AG2:AG28" si="7">1*2</f>
        <v>2</v>
      </c>
      <c r="AH2" s="32">
        <f>(S2-AE2)/(AB2-AE2)*100</f>
        <v>100</v>
      </c>
      <c r="AI2" s="32">
        <f>(T2-AF2)/(AC2-AF2)*100</f>
        <v>93.75</v>
      </c>
      <c r="AJ2" s="32">
        <f>(U2-AG2)/(AD2-AG2)*100</f>
        <v>100</v>
      </c>
    </row>
    <row r="3" spans="1:36" ht="45">
      <c r="A3" s="25">
        <v>3</v>
      </c>
      <c r="B3" s="25" t="s">
        <v>44</v>
      </c>
      <c r="C3" s="21" t="s">
        <v>45</v>
      </c>
      <c r="D3" s="25">
        <v>2022</v>
      </c>
      <c r="E3" s="21">
        <v>7</v>
      </c>
      <c r="F3" s="25">
        <v>7</v>
      </c>
      <c r="G3" s="21">
        <v>7</v>
      </c>
      <c r="H3" s="21">
        <v>6</v>
      </c>
      <c r="I3" s="21">
        <v>7</v>
      </c>
      <c r="J3" s="21">
        <v>7</v>
      </c>
      <c r="K3" s="21">
        <v>7</v>
      </c>
      <c r="L3" s="21">
        <v>7</v>
      </c>
      <c r="M3" s="21">
        <v>7</v>
      </c>
      <c r="N3" s="21">
        <v>5</v>
      </c>
      <c r="O3" s="21">
        <v>7</v>
      </c>
      <c r="P3" s="21">
        <v>7</v>
      </c>
      <c r="Q3" s="21">
        <v>7</v>
      </c>
      <c r="R3" t="s">
        <v>1195</v>
      </c>
      <c r="S3" s="25">
        <f t="shared" si="0"/>
        <v>21</v>
      </c>
      <c r="T3" s="25">
        <f t="shared" si="1"/>
        <v>53</v>
      </c>
      <c r="U3" s="25">
        <f t="shared" si="2"/>
        <v>14</v>
      </c>
      <c r="V3">
        <v>19</v>
      </c>
      <c r="W3">
        <v>51</v>
      </c>
      <c r="X3">
        <v>14</v>
      </c>
      <c r="Y3">
        <f>SUM(S3,V3)</f>
        <v>40</v>
      </c>
      <c r="Z3">
        <f>SUM(T3,W3)</f>
        <v>104</v>
      </c>
      <c r="AA3">
        <f>SUM(U3,X3)</f>
        <v>28</v>
      </c>
      <c r="AB3">
        <f>7*3*2</f>
        <v>42</v>
      </c>
      <c r="AC3">
        <f>7*8*2</f>
        <v>112</v>
      </c>
      <c r="AD3">
        <f>7*2*2</f>
        <v>28</v>
      </c>
      <c r="AE3">
        <f>1*3*2</f>
        <v>6</v>
      </c>
      <c r="AF3">
        <f>1*8*2</f>
        <v>16</v>
      </c>
      <c r="AG3" s="35">
        <f>1*2*2</f>
        <v>4</v>
      </c>
      <c r="AH3" s="32">
        <f>(Y3-AE3)/(AB3-AE3)*100</f>
        <v>94.444444444444443</v>
      </c>
      <c r="AI3" s="32">
        <f>(Z3-AF3)/(AC3-AF3)*100</f>
        <v>91.666666666666657</v>
      </c>
      <c r="AJ3" s="32">
        <f>(AA3-AG3)/(AD3-AG3)*100</f>
        <v>100</v>
      </c>
    </row>
    <row r="4" spans="1:36" ht="60">
      <c r="A4" s="25">
        <v>4</v>
      </c>
      <c r="B4" s="25" t="s">
        <v>50</v>
      </c>
      <c r="C4" s="21" t="s">
        <v>45</v>
      </c>
      <c r="D4" s="25">
        <v>2023</v>
      </c>
      <c r="E4" s="21">
        <v>7</v>
      </c>
      <c r="F4" s="21">
        <v>7</v>
      </c>
      <c r="G4" s="21">
        <v>5</v>
      </c>
      <c r="H4" s="21">
        <v>6</v>
      </c>
      <c r="I4" s="21">
        <v>7</v>
      </c>
      <c r="J4" s="21">
        <v>7</v>
      </c>
      <c r="K4" s="21">
        <v>7</v>
      </c>
      <c r="L4" s="21">
        <v>7</v>
      </c>
      <c r="M4" s="21">
        <v>7</v>
      </c>
      <c r="N4" s="21">
        <v>5</v>
      </c>
      <c r="O4" s="21">
        <v>7</v>
      </c>
      <c r="P4" s="21">
        <v>7</v>
      </c>
      <c r="Q4" s="21">
        <v>7</v>
      </c>
      <c r="S4" s="25">
        <f t="shared" si="0"/>
        <v>19</v>
      </c>
      <c r="T4" s="25">
        <f t="shared" si="1"/>
        <v>53</v>
      </c>
      <c r="U4" s="25">
        <f t="shared" si="2"/>
        <v>14</v>
      </c>
      <c r="AB4">
        <f>7*3</f>
        <v>21</v>
      </c>
      <c r="AC4">
        <f>7*8</f>
        <v>56</v>
      </c>
      <c r="AD4">
        <f t="shared" ref="AD4:AD28" si="8">7*2</f>
        <v>14</v>
      </c>
      <c r="AE4">
        <f>1*3</f>
        <v>3</v>
      </c>
      <c r="AF4">
        <f>1*8</f>
        <v>8</v>
      </c>
      <c r="AG4" s="35">
        <f>1*2</f>
        <v>2</v>
      </c>
      <c r="AH4" s="32">
        <f>(S4-AE4)/(AB4-AE4)*100</f>
        <v>88.888888888888886</v>
      </c>
      <c r="AI4" s="32">
        <f>(T4-AF4)/(AC4-AF4)*100</f>
        <v>93.75</v>
      </c>
      <c r="AJ4" s="32">
        <f>(U4-AG4)/(AD4-AG4)*100</f>
        <v>100</v>
      </c>
    </row>
    <row r="5" spans="1:36" ht="30">
      <c r="A5" s="25">
        <v>6</v>
      </c>
      <c r="B5" s="25" t="s">
        <v>66</v>
      </c>
      <c r="C5" s="21" t="s">
        <v>63</v>
      </c>
      <c r="D5" s="25">
        <v>2023</v>
      </c>
      <c r="E5" s="21">
        <v>7</v>
      </c>
      <c r="F5" s="21">
        <v>5</v>
      </c>
      <c r="G5" s="21">
        <v>7</v>
      </c>
      <c r="H5" s="21">
        <v>6</v>
      </c>
      <c r="I5" s="21">
        <v>6</v>
      </c>
      <c r="J5" s="21">
        <v>7</v>
      </c>
      <c r="K5" s="21">
        <v>7</v>
      </c>
      <c r="L5" s="21">
        <v>7</v>
      </c>
      <c r="M5" s="21">
        <v>7</v>
      </c>
      <c r="N5" s="21">
        <v>5</v>
      </c>
      <c r="O5" s="21">
        <v>7</v>
      </c>
      <c r="P5" s="21">
        <v>7</v>
      </c>
      <c r="Q5" s="21">
        <v>7</v>
      </c>
      <c r="R5" t="s">
        <v>1195</v>
      </c>
      <c r="S5" s="25">
        <f t="shared" si="0"/>
        <v>19</v>
      </c>
      <c r="T5" s="25">
        <f t="shared" si="1"/>
        <v>52</v>
      </c>
      <c r="U5" s="25">
        <f t="shared" si="2"/>
        <v>14</v>
      </c>
      <c r="V5">
        <v>20</v>
      </c>
      <c r="W5">
        <v>51</v>
      </c>
      <c r="X5">
        <v>14</v>
      </c>
      <c r="Y5">
        <f>SUM(S5,V5)</f>
        <v>39</v>
      </c>
      <c r="Z5">
        <f>SUM(T5,W5)</f>
        <v>103</v>
      </c>
      <c r="AA5">
        <f>SUM(U5,X5)</f>
        <v>28</v>
      </c>
      <c r="AB5">
        <f>7*3*2</f>
        <v>42</v>
      </c>
      <c r="AC5">
        <f>7*8*2</f>
        <v>112</v>
      </c>
      <c r="AD5">
        <f>7*2*2</f>
        <v>28</v>
      </c>
      <c r="AE5">
        <f>1*3*2</f>
        <v>6</v>
      </c>
      <c r="AF5">
        <f>1*8*2</f>
        <v>16</v>
      </c>
      <c r="AG5" s="35">
        <f>1*2*2</f>
        <v>4</v>
      </c>
      <c r="AH5" s="32">
        <f>(Y5-AE5)/(AB5-AE5)*100</f>
        <v>91.666666666666657</v>
      </c>
      <c r="AI5" s="32">
        <f>(Z5-AF5)/(AC5-AF5)*100</f>
        <v>90.625</v>
      </c>
      <c r="AJ5" s="32">
        <f>(AA5-AG5)/(AD5-AG5)*100</f>
        <v>100</v>
      </c>
    </row>
    <row r="6" spans="1:36" ht="60">
      <c r="A6" s="25">
        <v>7</v>
      </c>
      <c r="B6" s="25" t="s">
        <v>20</v>
      </c>
      <c r="C6" s="21" t="s">
        <v>21</v>
      </c>
      <c r="D6" s="25">
        <v>2020</v>
      </c>
      <c r="E6" s="21">
        <v>7</v>
      </c>
      <c r="F6" s="21">
        <v>5</v>
      </c>
      <c r="G6" s="21">
        <v>7</v>
      </c>
      <c r="H6" s="21">
        <v>5</v>
      </c>
      <c r="I6" s="21">
        <v>7</v>
      </c>
      <c r="J6" s="21">
        <v>7</v>
      </c>
      <c r="K6" s="21">
        <v>7</v>
      </c>
      <c r="L6" s="21">
        <v>7</v>
      </c>
      <c r="M6" s="21">
        <v>7</v>
      </c>
      <c r="N6" s="21">
        <v>1</v>
      </c>
      <c r="O6" s="21">
        <v>7</v>
      </c>
      <c r="P6" s="21">
        <v>7</v>
      </c>
      <c r="Q6" s="21">
        <v>7</v>
      </c>
      <c r="S6" s="25">
        <f t="shared" si="0"/>
        <v>19</v>
      </c>
      <c r="T6" s="25">
        <f t="shared" si="1"/>
        <v>48</v>
      </c>
      <c r="U6" s="25">
        <f t="shared" si="2"/>
        <v>14</v>
      </c>
      <c r="AB6">
        <f t="shared" si="3"/>
        <v>21</v>
      </c>
      <c r="AC6">
        <f t="shared" si="4"/>
        <v>56</v>
      </c>
      <c r="AD6">
        <f t="shared" si="8"/>
        <v>14</v>
      </c>
      <c r="AE6">
        <f t="shared" si="5"/>
        <v>3</v>
      </c>
      <c r="AF6">
        <f t="shared" si="6"/>
        <v>8</v>
      </c>
      <c r="AG6" s="35">
        <f t="shared" si="7"/>
        <v>2</v>
      </c>
      <c r="AH6" s="32">
        <f t="shared" ref="AH6:AJ10" si="9">(S6-AE6)/(AB6-AE6)*100</f>
        <v>88.888888888888886</v>
      </c>
      <c r="AI6" s="32">
        <f t="shared" si="9"/>
        <v>83.333333333333343</v>
      </c>
      <c r="AJ6" s="32">
        <f t="shared" si="9"/>
        <v>100</v>
      </c>
    </row>
    <row r="7" spans="1:36" ht="60">
      <c r="A7" s="25">
        <v>8</v>
      </c>
      <c r="B7" s="25" t="s">
        <v>34</v>
      </c>
      <c r="C7" s="21" t="s">
        <v>35</v>
      </c>
      <c r="D7" s="25">
        <v>2021</v>
      </c>
      <c r="E7" s="21">
        <v>7</v>
      </c>
      <c r="F7" s="21">
        <v>4</v>
      </c>
      <c r="G7" s="21">
        <v>7</v>
      </c>
      <c r="H7" s="21">
        <v>5</v>
      </c>
      <c r="I7" s="21">
        <v>6</v>
      </c>
      <c r="J7" s="21">
        <v>5</v>
      </c>
      <c r="K7" s="21">
        <v>7</v>
      </c>
      <c r="L7" s="21">
        <v>7</v>
      </c>
      <c r="M7" s="21">
        <v>7</v>
      </c>
      <c r="N7" s="21">
        <v>1</v>
      </c>
      <c r="O7" s="21">
        <v>7</v>
      </c>
      <c r="P7" s="21">
        <v>7</v>
      </c>
      <c r="Q7" s="21">
        <v>7</v>
      </c>
      <c r="S7" s="25">
        <f t="shared" si="0"/>
        <v>18</v>
      </c>
      <c r="T7" s="25">
        <f t="shared" si="1"/>
        <v>45</v>
      </c>
      <c r="U7" s="25">
        <f t="shared" si="2"/>
        <v>14</v>
      </c>
      <c r="AB7">
        <f t="shared" si="3"/>
        <v>21</v>
      </c>
      <c r="AC7">
        <f t="shared" si="4"/>
        <v>56</v>
      </c>
      <c r="AD7">
        <f t="shared" si="8"/>
        <v>14</v>
      </c>
      <c r="AE7">
        <f t="shared" si="5"/>
        <v>3</v>
      </c>
      <c r="AF7">
        <f t="shared" si="6"/>
        <v>8</v>
      </c>
      <c r="AG7" s="35">
        <f t="shared" si="7"/>
        <v>2</v>
      </c>
      <c r="AH7" s="32">
        <f t="shared" si="9"/>
        <v>83.333333333333343</v>
      </c>
      <c r="AI7" s="32">
        <f t="shared" si="9"/>
        <v>77.083333333333343</v>
      </c>
      <c r="AJ7" s="32">
        <f t="shared" si="9"/>
        <v>100</v>
      </c>
    </row>
    <row r="8" spans="1:36" ht="45">
      <c r="A8" s="25">
        <v>9</v>
      </c>
      <c r="B8" s="25" t="s">
        <v>69</v>
      </c>
      <c r="C8" s="21" t="s">
        <v>70</v>
      </c>
      <c r="D8" s="25">
        <v>2020</v>
      </c>
      <c r="E8" s="21">
        <v>7</v>
      </c>
      <c r="F8" s="21">
        <v>5</v>
      </c>
      <c r="G8" s="21">
        <v>6</v>
      </c>
      <c r="H8" s="21">
        <v>6</v>
      </c>
      <c r="I8" s="21">
        <v>7</v>
      </c>
      <c r="J8" s="21">
        <v>7</v>
      </c>
      <c r="K8" s="21">
        <v>7</v>
      </c>
      <c r="L8" s="21">
        <v>7</v>
      </c>
      <c r="M8" s="21">
        <v>7</v>
      </c>
      <c r="N8" s="21">
        <v>1</v>
      </c>
      <c r="O8" s="21">
        <v>3</v>
      </c>
      <c r="P8" s="21">
        <v>7</v>
      </c>
      <c r="Q8" s="21">
        <v>7</v>
      </c>
      <c r="S8" s="25">
        <f t="shared" si="0"/>
        <v>18</v>
      </c>
      <c r="T8" s="25">
        <f t="shared" si="1"/>
        <v>45</v>
      </c>
      <c r="U8" s="25">
        <f t="shared" si="2"/>
        <v>14</v>
      </c>
      <c r="AB8">
        <f t="shared" si="3"/>
        <v>21</v>
      </c>
      <c r="AC8">
        <f t="shared" si="4"/>
        <v>56</v>
      </c>
      <c r="AD8">
        <f t="shared" si="8"/>
        <v>14</v>
      </c>
      <c r="AE8">
        <f t="shared" si="5"/>
        <v>3</v>
      </c>
      <c r="AF8">
        <f t="shared" si="6"/>
        <v>8</v>
      </c>
      <c r="AG8" s="35">
        <f t="shared" si="7"/>
        <v>2</v>
      </c>
      <c r="AH8" s="32">
        <f t="shared" si="9"/>
        <v>83.333333333333343</v>
      </c>
      <c r="AI8" s="32">
        <f t="shared" si="9"/>
        <v>77.083333333333343</v>
      </c>
      <c r="AJ8" s="32">
        <f t="shared" si="9"/>
        <v>100</v>
      </c>
    </row>
    <row r="9" spans="1:36" ht="75">
      <c r="A9" s="25">
        <v>10</v>
      </c>
      <c r="B9" s="25" t="s">
        <v>75</v>
      </c>
      <c r="C9" s="21" t="s">
        <v>76</v>
      </c>
      <c r="D9" s="25">
        <v>2021</v>
      </c>
      <c r="E9" s="21">
        <v>7</v>
      </c>
      <c r="F9" s="21">
        <v>6</v>
      </c>
      <c r="G9" s="21">
        <v>7</v>
      </c>
      <c r="H9" s="21">
        <v>5</v>
      </c>
      <c r="I9" s="21">
        <v>5</v>
      </c>
      <c r="J9" s="21">
        <v>5</v>
      </c>
      <c r="K9" s="21">
        <v>7</v>
      </c>
      <c r="L9" s="21">
        <v>5</v>
      </c>
      <c r="M9" s="21">
        <v>7</v>
      </c>
      <c r="N9" s="21">
        <v>6</v>
      </c>
      <c r="O9" s="21">
        <v>7</v>
      </c>
      <c r="P9" s="21">
        <v>6</v>
      </c>
      <c r="Q9" s="21">
        <v>7</v>
      </c>
      <c r="S9" s="25">
        <f t="shared" si="0"/>
        <v>20</v>
      </c>
      <c r="T9" s="25">
        <f t="shared" si="1"/>
        <v>47</v>
      </c>
      <c r="U9" s="25">
        <f t="shared" si="2"/>
        <v>13</v>
      </c>
      <c r="AB9">
        <f t="shared" si="3"/>
        <v>21</v>
      </c>
      <c r="AC9">
        <f t="shared" si="4"/>
        <v>56</v>
      </c>
      <c r="AD9">
        <f t="shared" si="8"/>
        <v>14</v>
      </c>
      <c r="AE9">
        <f t="shared" si="5"/>
        <v>3</v>
      </c>
      <c r="AF9">
        <f t="shared" si="6"/>
        <v>8</v>
      </c>
      <c r="AG9" s="35">
        <f t="shared" si="7"/>
        <v>2</v>
      </c>
      <c r="AH9" s="32">
        <f t="shared" si="9"/>
        <v>94.444444444444443</v>
      </c>
      <c r="AI9" s="32">
        <f t="shared" si="9"/>
        <v>81.25</v>
      </c>
      <c r="AJ9" s="32">
        <f t="shared" si="9"/>
        <v>91.666666666666657</v>
      </c>
    </row>
    <row r="10" spans="1:36" ht="30">
      <c r="A10" s="25">
        <v>12</v>
      </c>
      <c r="B10" s="25" t="s">
        <v>62</v>
      </c>
      <c r="C10" s="21" t="s">
        <v>63</v>
      </c>
      <c r="D10" s="25">
        <v>2022</v>
      </c>
      <c r="E10" s="21">
        <v>6</v>
      </c>
      <c r="F10" s="21">
        <v>5</v>
      </c>
      <c r="G10" s="21">
        <v>7</v>
      </c>
      <c r="H10" s="21">
        <v>5</v>
      </c>
      <c r="I10" s="21">
        <v>6</v>
      </c>
      <c r="J10" s="21">
        <v>6</v>
      </c>
      <c r="K10" s="21">
        <v>7</v>
      </c>
      <c r="L10" s="21">
        <v>7</v>
      </c>
      <c r="M10" s="21">
        <v>7</v>
      </c>
      <c r="N10" s="21">
        <v>5</v>
      </c>
      <c r="O10" s="21">
        <v>7</v>
      </c>
      <c r="P10" s="21">
        <v>6</v>
      </c>
      <c r="Q10" s="21">
        <v>7</v>
      </c>
      <c r="S10" s="25">
        <f t="shared" si="0"/>
        <v>18</v>
      </c>
      <c r="T10" s="25">
        <f t="shared" si="1"/>
        <v>50</v>
      </c>
      <c r="U10" s="25">
        <f t="shared" si="2"/>
        <v>13</v>
      </c>
      <c r="AB10">
        <f t="shared" si="3"/>
        <v>21</v>
      </c>
      <c r="AC10">
        <f t="shared" si="4"/>
        <v>56</v>
      </c>
      <c r="AD10">
        <f t="shared" si="8"/>
        <v>14</v>
      </c>
      <c r="AE10">
        <f t="shared" si="5"/>
        <v>3</v>
      </c>
      <c r="AF10">
        <f t="shared" si="6"/>
        <v>8</v>
      </c>
      <c r="AG10" s="35">
        <f t="shared" si="7"/>
        <v>2</v>
      </c>
      <c r="AH10" s="32">
        <f t="shared" si="9"/>
        <v>83.333333333333343</v>
      </c>
      <c r="AI10" s="32">
        <f t="shared" si="9"/>
        <v>87.5</v>
      </c>
      <c r="AJ10" s="32">
        <f t="shared" si="9"/>
        <v>91.666666666666657</v>
      </c>
    </row>
    <row r="11" spans="1:36" ht="75">
      <c r="A11" s="25">
        <v>13</v>
      </c>
      <c r="B11" s="25" t="s">
        <v>37</v>
      </c>
      <c r="C11" s="21" t="s">
        <v>38</v>
      </c>
      <c r="D11" s="25">
        <v>2023</v>
      </c>
      <c r="E11" s="21">
        <v>7</v>
      </c>
      <c r="F11" s="21">
        <v>7</v>
      </c>
      <c r="G11" s="21">
        <v>7</v>
      </c>
      <c r="H11" s="21">
        <v>7</v>
      </c>
      <c r="I11" s="21">
        <v>7</v>
      </c>
      <c r="J11" s="21">
        <v>7</v>
      </c>
      <c r="K11" s="21">
        <v>7</v>
      </c>
      <c r="L11" s="21">
        <v>7</v>
      </c>
      <c r="M11" s="21">
        <v>7</v>
      </c>
      <c r="N11" s="21">
        <v>4</v>
      </c>
      <c r="O11" s="21">
        <v>7</v>
      </c>
      <c r="P11" s="21">
        <v>7</v>
      </c>
      <c r="Q11" s="21">
        <v>7</v>
      </c>
      <c r="R11" t="s">
        <v>1195</v>
      </c>
      <c r="S11" s="25">
        <f t="shared" si="0"/>
        <v>21</v>
      </c>
      <c r="T11" s="25">
        <f t="shared" si="1"/>
        <v>53</v>
      </c>
      <c r="U11" s="25">
        <f t="shared" si="2"/>
        <v>14</v>
      </c>
      <c r="V11">
        <v>18</v>
      </c>
      <c r="W11">
        <v>49</v>
      </c>
      <c r="X11">
        <v>13</v>
      </c>
      <c r="Y11">
        <f>SUM(S11,V11)</f>
        <v>39</v>
      </c>
      <c r="Z11">
        <f>SUM(T11,W11)</f>
        <v>102</v>
      </c>
      <c r="AA11">
        <f>SUM(U11,X11)</f>
        <v>27</v>
      </c>
      <c r="AB11">
        <f>7*3*2</f>
        <v>42</v>
      </c>
      <c r="AC11">
        <f>7*8*2</f>
        <v>112</v>
      </c>
      <c r="AD11">
        <f>7*2*2</f>
        <v>28</v>
      </c>
      <c r="AE11">
        <f>1*3*2</f>
        <v>6</v>
      </c>
      <c r="AF11">
        <f>1*8*2</f>
        <v>16</v>
      </c>
      <c r="AG11" s="35">
        <f>1*2*2</f>
        <v>4</v>
      </c>
      <c r="AH11" s="32">
        <f>(Y11-AE11)/(AB11-AE11)*100</f>
        <v>91.666666666666657</v>
      </c>
      <c r="AI11" s="32">
        <f>(Z11-AF11)/(AC11-AF11)*100</f>
        <v>89.583333333333343</v>
      </c>
      <c r="AJ11" s="32">
        <f>(AA11-AG11)/(AD11-AG11)*100</f>
        <v>95.833333333333343</v>
      </c>
    </row>
    <row r="12" spans="1:36">
      <c r="A12" s="25">
        <v>14</v>
      </c>
      <c r="B12" s="25" t="s">
        <v>72</v>
      </c>
      <c r="C12" s="21" t="s">
        <v>73</v>
      </c>
      <c r="D12" s="25">
        <v>2023</v>
      </c>
      <c r="E12" s="21">
        <v>7</v>
      </c>
      <c r="F12" s="21">
        <v>6</v>
      </c>
      <c r="G12" s="21">
        <v>7</v>
      </c>
      <c r="H12" s="21">
        <v>5</v>
      </c>
      <c r="I12" s="21">
        <v>7</v>
      </c>
      <c r="J12" s="21">
        <v>7</v>
      </c>
      <c r="K12" s="21">
        <v>7</v>
      </c>
      <c r="L12" s="21">
        <v>7</v>
      </c>
      <c r="M12" s="21">
        <v>7</v>
      </c>
      <c r="N12" s="21">
        <v>6</v>
      </c>
      <c r="O12" s="21">
        <v>7</v>
      </c>
      <c r="P12" s="21">
        <v>7</v>
      </c>
      <c r="Q12" s="21">
        <v>7</v>
      </c>
      <c r="S12" s="25">
        <f t="shared" si="0"/>
        <v>20</v>
      </c>
      <c r="T12" s="25">
        <f t="shared" si="1"/>
        <v>53</v>
      </c>
      <c r="U12" s="25">
        <f t="shared" si="2"/>
        <v>14</v>
      </c>
      <c r="AB12">
        <f t="shared" si="3"/>
        <v>21</v>
      </c>
      <c r="AC12">
        <f t="shared" si="4"/>
        <v>56</v>
      </c>
      <c r="AD12">
        <f t="shared" si="8"/>
        <v>14</v>
      </c>
      <c r="AE12">
        <f t="shared" si="5"/>
        <v>3</v>
      </c>
      <c r="AF12">
        <f t="shared" si="6"/>
        <v>8</v>
      </c>
      <c r="AG12" s="35">
        <f t="shared" si="7"/>
        <v>2</v>
      </c>
      <c r="AH12" s="32">
        <f t="shared" ref="AH12:AJ16" si="10">(S12-AE12)/(AB12-AE12)*100</f>
        <v>94.444444444444443</v>
      </c>
      <c r="AI12" s="32">
        <f t="shared" si="10"/>
        <v>93.75</v>
      </c>
      <c r="AJ12" s="32">
        <f t="shared" si="10"/>
        <v>100</v>
      </c>
    </row>
    <row r="13" spans="1:36" ht="30">
      <c r="A13" s="25">
        <v>15</v>
      </c>
      <c r="B13" s="25" t="s">
        <v>58</v>
      </c>
      <c r="C13" s="21" t="s">
        <v>59</v>
      </c>
      <c r="D13" s="25">
        <v>2023</v>
      </c>
      <c r="E13" s="21">
        <v>7</v>
      </c>
      <c r="F13" s="21">
        <v>6</v>
      </c>
      <c r="G13" s="21">
        <v>7</v>
      </c>
      <c r="H13" s="21">
        <v>6</v>
      </c>
      <c r="I13" s="21">
        <v>7</v>
      </c>
      <c r="J13" s="21">
        <v>7</v>
      </c>
      <c r="K13" s="21">
        <v>7</v>
      </c>
      <c r="L13" s="21">
        <v>7</v>
      </c>
      <c r="M13" s="21">
        <v>7</v>
      </c>
      <c r="N13" s="21">
        <v>6</v>
      </c>
      <c r="O13" s="21">
        <v>7</v>
      </c>
      <c r="P13" s="21">
        <v>7</v>
      </c>
      <c r="Q13" s="21">
        <v>7</v>
      </c>
      <c r="S13" s="25">
        <f t="shared" si="0"/>
        <v>20</v>
      </c>
      <c r="T13" s="25">
        <f t="shared" si="1"/>
        <v>54</v>
      </c>
      <c r="U13" s="25">
        <f t="shared" si="2"/>
        <v>14</v>
      </c>
      <c r="AB13">
        <f t="shared" si="3"/>
        <v>21</v>
      </c>
      <c r="AC13">
        <f t="shared" si="4"/>
        <v>56</v>
      </c>
      <c r="AD13">
        <f t="shared" si="8"/>
        <v>14</v>
      </c>
      <c r="AE13">
        <f t="shared" si="5"/>
        <v>3</v>
      </c>
      <c r="AF13">
        <f t="shared" si="6"/>
        <v>8</v>
      </c>
      <c r="AG13" s="35">
        <f t="shared" si="7"/>
        <v>2</v>
      </c>
      <c r="AH13" s="32">
        <f t="shared" si="10"/>
        <v>94.444444444444443</v>
      </c>
      <c r="AI13" s="32">
        <f t="shared" si="10"/>
        <v>95.833333333333343</v>
      </c>
      <c r="AJ13" s="32">
        <f t="shared" si="10"/>
        <v>100</v>
      </c>
    </row>
    <row r="14" spans="1:36" ht="45">
      <c r="A14" s="25">
        <v>16</v>
      </c>
      <c r="B14" s="25" t="s">
        <v>113</v>
      </c>
      <c r="C14" s="21" t="s">
        <v>96</v>
      </c>
      <c r="D14" s="25">
        <v>2022</v>
      </c>
      <c r="E14" s="21">
        <v>7</v>
      </c>
      <c r="F14" s="21">
        <v>7</v>
      </c>
      <c r="G14" s="21">
        <v>6</v>
      </c>
      <c r="H14" s="21">
        <v>7</v>
      </c>
      <c r="I14" s="21">
        <v>7</v>
      </c>
      <c r="J14" s="21">
        <v>7</v>
      </c>
      <c r="K14" s="21">
        <v>7</v>
      </c>
      <c r="L14" s="21">
        <v>7</v>
      </c>
      <c r="M14" s="21">
        <v>7</v>
      </c>
      <c r="N14" s="21">
        <v>7</v>
      </c>
      <c r="O14" s="21">
        <v>7</v>
      </c>
      <c r="P14" s="21">
        <v>7</v>
      </c>
      <c r="Q14" s="21">
        <v>7</v>
      </c>
      <c r="S14" s="25">
        <f t="shared" si="0"/>
        <v>20</v>
      </c>
      <c r="T14" s="25">
        <f t="shared" si="1"/>
        <v>56</v>
      </c>
      <c r="U14" s="25">
        <f t="shared" si="2"/>
        <v>14</v>
      </c>
      <c r="AB14">
        <f t="shared" si="3"/>
        <v>21</v>
      </c>
      <c r="AC14">
        <f t="shared" si="4"/>
        <v>56</v>
      </c>
      <c r="AD14">
        <f t="shared" si="8"/>
        <v>14</v>
      </c>
      <c r="AE14">
        <f t="shared" si="5"/>
        <v>3</v>
      </c>
      <c r="AF14">
        <f t="shared" si="6"/>
        <v>8</v>
      </c>
      <c r="AG14" s="35">
        <f t="shared" si="7"/>
        <v>2</v>
      </c>
      <c r="AH14" s="32">
        <f t="shared" si="10"/>
        <v>94.444444444444443</v>
      </c>
      <c r="AI14" s="32">
        <f t="shared" si="10"/>
        <v>100</v>
      </c>
      <c r="AJ14" s="32">
        <f t="shared" si="10"/>
        <v>100</v>
      </c>
    </row>
    <row r="15" spans="1:36" ht="60">
      <c r="A15" s="25">
        <v>17</v>
      </c>
      <c r="B15" s="25" t="s">
        <v>95</v>
      </c>
      <c r="C15" s="21" t="s">
        <v>96</v>
      </c>
      <c r="D15" s="25">
        <v>2015</v>
      </c>
      <c r="E15" s="21">
        <v>7</v>
      </c>
      <c r="F15" s="21">
        <v>7</v>
      </c>
      <c r="G15" s="21">
        <v>5</v>
      </c>
      <c r="H15" s="21">
        <v>7</v>
      </c>
      <c r="I15" s="21">
        <v>7</v>
      </c>
      <c r="J15" s="21">
        <v>7</v>
      </c>
      <c r="K15" s="21">
        <v>7</v>
      </c>
      <c r="L15" s="21">
        <v>7</v>
      </c>
      <c r="M15" s="21">
        <v>7</v>
      </c>
      <c r="N15" s="21">
        <v>7</v>
      </c>
      <c r="O15" s="21">
        <v>7</v>
      </c>
      <c r="P15" s="21">
        <v>7</v>
      </c>
      <c r="Q15" s="21">
        <v>7</v>
      </c>
      <c r="S15" s="25">
        <f t="shared" si="0"/>
        <v>19</v>
      </c>
      <c r="T15" s="25">
        <f t="shared" si="1"/>
        <v>56</v>
      </c>
      <c r="U15" s="25">
        <f t="shared" si="2"/>
        <v>14</v>
      </c>
      <c r="AB15">
        <f t="shared" si="3"/>
        <v>21</v>
      </c>
      <c r="AC15">
        <f t="shared" si="4"/>
        <v>56</v>
      </c>
      <c r="AD15">
        <f t="shared" si="8"/>
        <v>14</v>
      </c>
      <c r="AE15">
        <f t="shared" si="5"/>
        <v>3</v>
      </c>
      <c r="AF15">
        <f t="shared" si="6"/>
        <v>8</v>
      </c>
      <c r="AG15" s="35">
        <f t="shared" si="7"/>
        <v>2</v>
      </c>
      <c r="AH15" s="32">
        <f t="shared" si="10"/>
        <v>88.888888888888886</v>
      </c>
      <c r="AI15" s="32">
        <f t="shared" si="10"/>
        <v>100</v>
      </c>
      <c r="AJ15" s="32">
        <f t="shared" si="10"/>
        <v>100</v>
      </c>
    </row>
    <row r="16" spans="1:36" ht="60">
      <c r="A16" s="25">
        <v>18</v>
      </c>
      <c r="B16" s="25" t="s">
        <v>107</v>
      </c>
      <c r="C16" s="21" t="s">
        <v>96</v>
      </c>
      <c r="D16" s="25">
        <v>2020</v>
      </c>
      <c r="E16" s="21">
        <v>7</v>
      </c>
      <c r="F16" s="21">
        <v>7</v>
      </c>
      <c r="G16" s="21">
        <v>5</v>
      </c>
      <c r="H16" s="21">
        <v>7</v>
      </c>
      <c r="I16" s="21">
        <v>7</v>
      </c>
      <c r="J16" s="21">
        <v>7</v>
      </c>
      <c r="K16" s="21">
        <v>7</v>
      </c>
      <c r="L16" s="21">
        <v>7</v>
      </c>
      <c r="M16" s="21">
        <v>7</v>
      </c>
      <c r="N16" s="21">
        <v>7</v>
      </c>
      <c r="O16" s="21">
        <v>7</v>
      </c>
      <c r="P16" s="21">
        <v>7</v>
      </c>
      <c r="Q16" s="21">
        <v>7</v>
      </c>
      <c r="S16" s="25">
        <f t="shared" si="0"/>
        <v>19</v>
      </c>
      <c r="T16" s="25">
        <f t="shared" si="1"/>
        <v>56</v>
      </c>
      <c r="U16" s="25">
        <f t="shared" si="2"/>
        <v>14</v>
      </c>
      <c r="AB16">
        <f t="shared" si="3"/>
        <v>21</v>
      </c>
      <c r="AC16">
        <f t="shared" si="4"/>
        <v>56</v>
      </c>
      <c r="AD16">
        <f t="shared" si="8"/>
        <v>14</v>
      </c>
      <c r="AE16">
        <f t="shared" si="5"/>
        <v>3</v>
      </c>
      <c r="AF16">
        <f t="shared" si="6"/>
        <v>8</v>
      </c>
      <c r="AG16" s="35">
        <f t="shared" si="7"/>
        <v>2</v>
      </c>
      <c r="AH16" s="32">
        <f t="shared" si="10"/>
        <v>88.888888888888886</v>
      </c>
      <c r="AI16" s="32">
        <f t="shared" si="10"/>
        <v>100</v>
      </c>
      <c r="AJ16" s="32">
        <f t="shared" si="10"/>
        <v>100</v>
      </c>
    </row>
    <row r="17" spans="1:36" ht="90">
      <c r="A17" s="25">
        <v>20</v>
      </c>
      <c r="B17" s="25" t="s">
        <v>104</v>
      </c>
      <c r="C17" s="21" t="s">
        <v>96</v>
      </c>
      <c r="D17" s="25">
        <v>2019</v>
      </c>
      <c r="E17" s="21">
        <v>7</v>
      </c>
      <c r="F17" s="21">
        <v>7</v>
      </c>
      <c r="G17" s="21">
        <v>5</v>
      </c>
      <c r="H17" s="21">
        <v>7</v>
      </c>
      <c r="I17" s="21">
        <v>7</v>
      </c>
      <c r="J17" s="21">
        <v>7</v>
      </c>
      <c r="K17" s="21">
        <v>7</v>
      </c>
      <c r="L17" s="21">
        <v>7</v>
      </c>
      <c r="M17" s="21">
        <v>7</v>
      </c>
      <c r="N17" s="21">
        <v>7</v>
      </c>
      <c r="O17" s="21">
        <v>7</v>
      </c>
      <c r="P17" s="21">
        <v>7</v>
      </c>
      <c r="Q17" s="21">
        <v>7</v>
      </c>
      <c r="R17" t="s">
        <v>1195</v>
      </c>
      <c r="S17" s="25">
        <f t="shared" si="0"/>
        <v>19</v>
      </c>
      <c r="T17" s="25">
        <f t="shared" si="1"/>
        <v>56</v>
      </c>
      <c r="U17" s="25">
        <f t="shared" si="2"/>
        <v>14</v>
      </c>
      <c r="V17">
        <v>20</v>
      </c>
      <c r="W17">
        <v>51</v>
      </c>
      <c r="X17">
        <v>10</v>
      </c>
      <c r="Y17">
        <f>SUM(S17,V17)</f>
        <v>39</v>
      </c>
      <c r="Z17">
        <f>SUM(T17,W17)</f>
        <v>107</v>
      </c>
      <c r="AA17">
        <f>SUM(U17,X17)</f>
        <v>24</v>
      </c>
      <c r="AB17">
        <f>7*3*2</f>
        <v>42</v>
      </c>
      <c r="AC17">
        <f>7*8*2</f>
        <v>112</v>
      </c>
      <c r="AD17">
        <f>7*2*2</f>
        <v>28</v>
      </c>
      <c r="AE17">
        <f>1*3*2</f>
        <v>6</v>
      </c>
      <c r="AF17">
        <f>1*8*2</f>
        <v>16</v>
      </c>
      <c r="AG17" s="35">
        <f>1*2*2</f>
        <v>4</v>
      </c>
      <c r="AH17" s="32">
        <f>(Y17-AE17)/(AB17-AE17)*100</f>
        <v>91.666666666666657</v>
      </c>
      <c r="AI17" s="32">
        <f>(Z17-AF17)/(AC17-AF17)*100</f>
        <v>94.791666666666657</v>
      </c>
      <c r="AJ17" s="32">
        <f>(AA17-AG17)/(AD17-AG17)*100</f>
        <v>83.333333333333343</v>
      </c>
    </row>
    <row r="18" spans="1:36" ht="90">
      <c r="A18" s="25">
        <v>21</v>
      </c>
      <c r="B18" s="25" t="s">
        <v>160</v>
      </c>
      <c r="C18" s="21" t="s">
        <v>158</v>
      </c>
      <c r="D18" s="25">
        <v>2023</v>
      </c>
      <c r="E18" s="21">
        <v>7</v>
      </c>
      <c r="F18" s="21">
        <v>4</v>
      </c>
      <c r="G18" s="21">
        <v>5</v>
      </c>
      <c r="H18" s="21">
        <v>7</v>
      </c>
      <c r="I18" s="21">
        <v>7</v>
      </c>
      <c r="J18" s="21">
        <v>7</v>
      </c>
      <c r="K18" s="21">
        <v>7</v>
      </c>
      <c r="L18" s="21">
        <v>7</v>
      </c>
      <c r="M18" s="21">
        <v>7</v>
      </c>
      <c r="N18" s="21">
        <v>7</v>
      </c>
      <c r="O18" s="21">
        <v>7</v>
      </c>
      <c r="P18" s="21">
        <v>4</v>
      </c>
      <c r="Q18" s="21">
        <v>7</v>
      </c>
      <c r="S18" s="25">
        <f t="shared" si="0"/>
        <v>16</v>
      </c>
      <c r="T18" s="25">
        <f t="shared" si="1"/>
        <v>56</v>
      </c>
      <c r="U18" s="25">
        <f t="shared" si="2"/>
        <v>11</v>
      </c>
      <c r="AB18">
        <f t="shared" si="3"/>
        <v>21</v>
      </c>
      <c r="AC18">
        <f t="shared" si="4"/>
        <v>56</v>
      </c>
      <c r="AD18">
        <f t="shared" si="8"/>
        <v>14</v>
      </c>
      <c r="AE18">
        <f t="shared" si="5"/>
        <v>3</v>
      </c>
      <c r="AF18">
        <f t="shared" si="6"/>
        <v>8</v>
      </c>
      <c r="AG18" s="35">
        <f t="shared" si="7"/>
        <v>2</v>
      </c>
      <c r="AH18" s="32">
        <f>(S18-AE18)/(AB18-AE18)*100</f>
        <v>72.222222222222214</v>
      </c>
      <c r="AI18" s="32">
        <f>(T18-AF18)/(AC18-AF18)*100</f>
        <v>100</v>
      </c>
      <c r="AJ18" s="32">
        <f>(U18-AG18)/(AD18-AG18)*100</f>
        <v>75</v>
      </c>
    </row>
    <row r="19" spans="1:36" ht="75">
      <c r="A19" s="25">
        <v>23</v>
      </c>
      <c r="B19" s="61" t="s">
        <v>162</v>
      </c>
      <c r="C19" s="21" t="s">
        <v>158</v>
      </c>
      <c r="D19" s="25">
        <v>2023</v>
      </c>
      <c r="E19" s="21">
        <v>7</v>
      </c>
      <c r="F19" s="21">
        <v>4</v>
      </c>
      <c r="G19" s="21">
        <v>5</v>
      </c>
      <c r="H19" s="21">
        <v>7</v>
      </c>
      <c r="I19" s="21">
        <v>7</v>
      </c>
      <c r="J19" s="21">
        <v>7</v>
      </c>
      <c r="K19" s="21">
        <v>7</v>
      </c>
      <c r="L19" s="21">
        <v>7</v>
      </c>
      <c r="M19" s="21">
        <v>7</v>
      </c>
      <c r="N19" s="21">
        <v>7</v>
      </c>
      <c r="O19" s="21">
        <v>7</v>
      </c>
      <c r="P19" s="21">
        <v>4</v>
      </c>
      <c r="Q19" s="21">
        <v>7</v>
      </c>
      <c r="R19" t="s">
        <v>1195</v>
      </c>
      <c r="S19" s="25">
        <f t="shared" si="0"/>
        <v>16</v>
      </c>
      <c r="T19" s="25">
        <f t="shared" si="1"/>
        <v>56</v>
      </c>
      <c r="U19" s="25">
        <f t="shared" si="2"/>
        <v>11</v>
      </c>
      <c r="V19">
        <v>18</v>
      </c>
      <c r="W19">
        <v>53</v>
      </c>
      <c r="X19">
        <v>12</v>
      </c>
      <c r="Y19">
        <f>SUM(S19,V19)</f>
        <v>34</v>
      </c>
      <c r="Z19">
        <f>SUM(T19,W19)</f>
        <v>109</v>
      </c>
      <c r="AA19">
        <f>SUM(U19,X19)</f>
        <v>23</v>
      </c>
      <c r="AB19">
        <f>7*3*2</f>
        <v>42</v>
      </c>
      <c r="AC19">
        <f>7*8*2</f>
        <v>112</v>
      </c>
      <c r="AD19">
        <f>7*2*2</f>
        <v>28</v>
      </c>
      <c r="AE19">
        <f>1*3*2</f>
        <v>6</v>
      </c>
      <c r="AF19">
        <f>1*8*2</f>
        <v>16</v>
      </c>
      <c r="AG19" s="35">
        <f>1*2*2</f>
        <v>4</v>
      </c>
      <c r="AH19" s="32">
        <f>(Y19-AE19)/(AB19-AE19)*100</f>
        <v>77.777777777777786</v>
      </c>
      <c r="AI19" s="32">
        <f>(Z19-AF19)/(AC19-AF19)*100</f>
        <v>96.875</v>
      </c>
      <c r="AJ19" s="32">
        <f>(AA19-AG19)/(AD19-AG19)*100</f>
        <v>79.166666666666657</v>
      </c>
    </row>
    <row r="20" spans="1:36" ht="75">
      <c r="A20" s="25">
        <v>25</v>
      </c>
      <c r="B20" s="25" t="s">
        <v>157</v>
      </c>
      <c r="C20" s="21" t="s">
        <v>158</v>
      </c>
      <c r="D20" s="25">
        <v>2020</v>
      </c>
      <c r="E20" s="21">
        <v>7</v>
      </c>
      <c r="F20" s="21">
        <v>4</v>
      </c>
      <c r="G20" s="21">
        <v>5</v>
      </c>
      <c r="H20" s="21">
        <v>7</v>
      </c>
      <c r="I20" s="21">
        <v>7</v>
      </c>
      <c r="J20" s="21">
        <v>7</v>
      </c>
      <c r="K20" s="21">
        <v>7</v>
      </c>
      <c r="L20" s="21">
        <v>7</v>
      </c>
      <c r="M20" s="21">
        <v>7</v>
      </c>
      <c r="N20" s="21">
        <v>7</v>
      </c>
      <c r="O20" s="21">
        <v>7</v>
      </c>
      <c r="P20" s="21">
        <v>4</v>
      </c>
      <c r="Q20" s="21">
        <v>7</v>
      </c>
      <c r="S20" s="25">
        <f t="shared" si="0"/>
        <v>16</v>
      </c>
      <c r="T20" s="25">
        <f t="shared" si="1"/>
        <v>56</v>
      </c>
      <c r="U20" s="25">
        <f t="shared" si="2"/>
        <v>11</v>
      </c>
      <c r="AB20">
        <f t="shared" si="3"/>
        <v>21</v>
      </c>
      <c r="AC20">
        <f t="shared" si="4"/>
        <v>56</v>
      </c>
      <c r="AD20">
        <f t="shared" si="8"/>
        <v>14</v>
      </c>
      <c r="AE20">
        <f t="shared" si="5"/>
        <v>3</v>
      </c>
      <c r="AF20">
        <f t="shared" si="6"/>
        <v>8</v>
      </c>
      <c r="AG20" s="35">
        <f t="shared" si="7"/>
        <v>2</v>
      </c>
      <c r="AH20" s="32">
        <f t="shared" ref="AH20:AJ21" si="11">(S20-AE20)/(AB20-AE20)*100</f>
        <v>72.222222222222214</v>
      </c>
      <c r="AI20" s="32">
        <f t="shared" si="11"/>
        <v>100</v>
      </c>
      <c r="AJ20" s="32">
        <f t="shared" si="11"/>
        <v>75</v>
      </c>
    </row>
    <row r="21" spans="1:36" ht="60">
      <c r="A21" s="25">
        <v>29</v>
      </c>
      <c r="B21" s="25" t="s">
        <v>164</v>
      </c>
      <c r="C21" s="21" t="s">
        <v>165</v>
      </c>
      <c r="D21" s="25">
        <v>2023</v>
      </c>
      <c r="E21" s="21">
        <v>7</v>
      </c>
      <c r="F21" s="21">
        <v>5</v>
      </c>
      <c r="G21" s="21">
        <v>7</v>
      </c>
      <c r="H21" s="21">
        <v>7</v>
      </c>
      <c r="I21" s="21">
        <v>7</v>
      </c>
      <c r="J21" s="21">
        <v>7</v>
      </c>
      <c r="K21" s="21">
        <v>4</v>
      </c>
      <c r="L21" s="21">
        <v>7</v>
      </c>
      <c r="M21" s="21">
        <v>7</v>
      </c>
      <c r="N21" s="21">
        <v>7</v>
      </c>
      <c r="O21" s="21">
        <v>4</v>
      </c>
      <c r="P21" s="21">
        <v>5</v>
      </c>
      <c r="Q21" s="21">
        <v>7</v>
      </c>
      <c r="S21" s="25">
        <f t="shared" si="0"/>
        <v>19</v>
      </c>
      <c r="T21" s="25">
        <f t="shared" si="1"/>
        <v>50</v>
      </c>
      <c r="U21" s="25">
        <f t="shared" si="2"/>
        <v>12</v>
      </c>
      <c r="AB21">
        <f t="shared" si="3"/>
        <v>21</v>
      </c>
      <c r="AC21">
        <f t="shared" si="4"/>
        <v>56</v>
      </c>
      <c r="AD21">
        <f t="shared" si="8"/>
        <v>14</v>
      </c>
      <c r="AE21">
        <f t="shared" si="5"/>
        <v>3</v>
      </c>
      <c r="AF21">
        <f t="shared" si="6"/>
        <v>8</v>
      </c>
      <c r="AG21" s="35">
        <f t="shared" si="7"/>
        <v>2</v>
      </c>
      <c r="AH21" s="32">
        <f t="shared" si="11"/>
        <v>88.888888888888886</v>
      </c>
      <c r="AI21" s="32">
        <f t="shared" si="11"/>
        <v>87.5</v>
      </c>
      <c r="AJ21" s="32">
        <f t="shared" si="11"/>
        <v>83.333333333333343</v>
      </c>
    </row>
    <row r="22" spans="1:36" ht="45">
      <c r="A22" s="25">
        <v>30</v>
      </c>
      <c r="B22" s="25" t="s">
        <v>119</v>
      </c>
      <c r="C22" s="21" t="s">
        <v>120</v>
      </c>
      <c r="D22" s="25">
        <v>2021</v>
      </c>
      <c r="E22" s="21">
        <v>5</v>
      </c>
      <c r="F22" s="21">
        <v>1</v>
      </c>
      <c r="G22" s="21">
        <v>5</v>
      </c>
      <c r="H22" s="21">
        <v>3</v>
      </c>
      <c r="I22" s="21">
        <v>3</v>
      </c>
      <c r="J22" s="21">
        <v>5</v>
      </c>
      <c r="K22" s="21">
        <v>5</v>
      </c>
      <c r="L22" s="21">
        <v>5</v>
      </c>
      <c r="M22" s="21">
        <v>5</v>
      </c>
      <c r="N22" s="21">
        <v>5</v>
      </c>
      <c r="O22" s="21">
        <v>1</v>
      </c>
      <c r="P22" s="21">
        <v>1</v>
      </c>
      <c r="Q22" s="21">
        <v>4</v>
      </c>
      <c r="R22" t="s">
        <v>1195</v>
      </c>
      <c r="S22" s="25">
        <f t="shared" si="0"/>
        <v>11</v>
      </c>
      <c r="T22" s="25">
        <f t="shared" si="1"/>
        <v>32</v>
      </c>
      <c r="U22" s="25">
        <f t="shared" si="2"/>
        <v>5</v>
      </c>
      <c r="V22">
        <v>14</v>
      </c>
      <c r="W22">
        <v>43</v>
      </c>
      <c r="X22">
        <v>10</v>
      </c>
      <c r="Y22">
        <f>SUM(S22,V22)</f>
        <v>25</v>
      </c>
      <c r="Z22">
        <f>SUM(T22,W22)</f>
        <v>75</v>
      </c>
      <c r="AA22">
        <f>SUM(U22,X22)</f>
        <v>15</v>
      </c>
      <c r="AB22">
        <f>7*3*2</f>
        <v>42</v>
      </c>
      <c r="AC22">
        <f>7*8*2</f>
        <v>112</v>
      </c>
      <c r="AD22">
        <f>7*2*2</f>
        <v>28</v>
      </c>
      <c r="AE22">
        <f>1*3*2</f>
        <v>6</v>
      </c>
      <c r="AF22">
        <f>1*8*2</f>
        <v>16</v>
      </c>
      <c r="AG22" s="35">
        <f>1*2*2</f>
        <v>4</v>
      </c>
      <c r="AH22" s="32">
        <f>(Y22-AE22)/(AB22-AE22)*100</f>
        <v>52.777777777777779</v>
      </c>
      <c r="AI22" s="32">
        <f>(Z22-AF22)/(AC22-AF22)*100</f>
        <v>61.458333333333336</v>
      </c>
      <c r="AJ22" s="32">
        <f>(AA22-AG22)/(AD22-AG22)*100</f>
        <v>45.833333333333329</v>
      </c>
    </row>
    <row r="23" spans="1:36" ht="75">
      <c r="A23" s="25">
        <v>36</v>
      </c>
      <c r="B23" s="25" t="s">
        <v>79</v>
      </c>
      <c r="C23" s="21" t="s">
        <v>80</v>
      </c>
      <c r="D23" s="21">
        <v>2019</v>
      </c>
      <c r="E23" s="21">
        <v>3</v>
      </c>
      <c r="F23" s="21">
        <v>6</v>
      </c>
      <c r="G23" s="21">
        <v>6</v>
      </c>
      <c r="H23" s="21">
        <v>7</v>
      </c>
      <c r="I23" s="21">
        <v>7</v>
      </c>
      <c r="J23" s="21">
        <v>7</v>
      </c>
      <c r="K23" s="21">
        <v>7</v>
      </c>
      <c r="L23" s="21">
        <v>7</v>
      </c>
      <c r="M23" s="21">
        <v>6</v>
      </c>
      <c r="N23" s="21">
        <v>5</v>
      </c>
      <c r="O23" s="21">
        <v>5</v>
      </c>
      <c r="P23" s="21">
        <v>1</v>
      </c>
      <c r="Q23" s="21">
        <v>5</v>
      </c>
      <c r="S23" s="25">
        <f t="shared" si="0"/>
        <v>15</v>
      </c>
      <c r="T23" s="25">
        <f t="shared" si="1"/>
        <v>51</v>
      </c>
      <c r="U23" s="25">
        <f t="shared" si="2"/>
        <v>6</v>
      </c>
      <c r="AB23">
        <f t="shared" si="3"/>
        <v>21</v>
      </c>
      <c r="AC23">
        <f t="shared" si="4"/>
        <v>56</v>
      </c>
      <c r="AD23">
        <f t="shared" si="8"/>
        <v>14</v>
      </c>
      <c r="AE23">
        <f t="shared" si="5"/>
        <v>3</v>
      </c>
      <c r="AF23">
        <f t="shared" si="6"/>
        <v>8</v>
      </c>
      <c r="AG23" s="35">
        <f t="shared" si="7"/>
        <v>2</v>
      </c>
      <c r="AH23" s="32">
        <f t="shared" ref="AH23:AJ24" si="12">(S23-AE23)/(AB23-AE23)*100</f>
        <v>66.666666666666657</v>
      </c>
      <c r="AI23" s="32">
        <f t="shared" si="12"/>
        <v>89.583333333333343</v>
      </c>
      <c r="AJ23" s="32">
        <f t="shared" si="12"/>
        <v>33.333333333333329</v>
      </c>
    </row>
    <row r="24" spans="1:36" ht="45">
      <c r="A24" s="25">
        <v>41</v>
      </c>
      <c r="B24" s="25" t="s">
        <v>114</v>
      </c>
      <c r="C24" s="21" t="s">
        <v>115</v>
      </c>
      <c r="D24" s="21">
        <v>2023</v>
      </c>
      <c r="E24" s="21">
        <v>4</v>
      </c>
      <c r="F24" s="21">
        <v>6</v>
      </c>
      <c r="G24" s="21">
        <v>5</v>
      </c>
      <c r="H24" s="21">
        <v>5</v>
      </c>
      <c r="I24" s="21">
        <v>7</v>
      </c>
      <c r="J24" s="21">
        <v>7</v>
      </c>
      <c r="K24" s="21">
        <v>5</v>
      </c>
      <c r="L24" s="21">
        <v>7</v>
      </c>
      <c r="M24" s="21">
        <v>7</v>
      </c>
      <c r="N24" s="21">
        <v>5</v>
      </c>
      <c r="O24" s="21">
        <v>4</v>
      </c>
      <c r="P24" s="21">
        <v>3</v>
      </c>
      <c r="Q24" s="21">
        <v>6</v>
      </c>
      <c r="S24" s="25">
        <f t="shared" si="0"/>
        <v>15</v>
      </c>
      <c r="T24" s="25">
        <f t="shared" si="1"/>
        <v>47</v>
      </c>
      <c r="U24" s="25">
        <f t="shared" si="2"/>
        <v>9</v>
      </c>
      <c r="AB24">
        <f t="shared" si="3"/>
        <v>21</v>
      </c>
      <c r="AC24">
        <f t="shared" si="4"/>
        <v>56</v>
      </c>
      <c r="AD24">
        <f t="shared" si="8"/>
        <v>14</v>
      </c>
      <c r="AE24">
        <f t="shared" si="5"/>
        <v>3</v>
      </c>
      <c r="AF24">
        <f t="shared" si="6"/>
        <v>8</v>
      </c>
      <c r="AG24" s="35">
        <f t="shared" si="7"/>
        <v>2</v>
      </c>
      <c r="AH24" s="32">
        <f t="shared" si="12"/>
        <v>66.666666666666657</v>
      </c>
      <c r="AI24" s="32">
        <f t="shared" si="12"/>
        <v>81.25</v>
      </c>
      <c r="AJ24" s="32">
        <f t="shared" si="12"/>
        <v>58.333333333333336</v>
      </c>
    </row>
    <row r="25" spans="1:36" ht="120">
      <c r="A25" s="25">
        <v>52</v>
      </c>
      <c r="B25" s="25" t="s">
        <v>92</v>
      </c>
      <c r="C25" s="25" t="s">
        <v>93</v>
      </c>
      <c r="D25" s="25">
        <v>2024</v>
      </c>
      <c r="E25" s="21">
        <v>4</v>
      </c>
      <c r="F25" s="21">
        <v>5</v>
      </c>
      <c r="G25" s="21">
        <v>6</v>
      </c>
      <c r="H25" s="21">
        <v>7</v>
      </c>
      <c r="I25" s="21">
        <v>3</v>
      </c>
      <c r="J25" s="21">
        <v>7</v>
      </c>
      <c r="K25" s="21">
        <v>7</v>
      </c>
      <c r="L25" s="21">
        <v>7</v>
      </c>
      <c r="M25" s="21">
        <v>7</v>
      </c>
      <c r="N25" s="21">
        <v>6</v>
      </c>
      <c r="O25" s="21">
        <v>5</v>
      </c>
      <c r="P25" s="21">
        <v>5</v>
      </c>
      <c r="Q25" s="21">
        <v>6</v>
      </c>
      <c r="R25" t="s">
        <v>1195</v>
      </c>
      <c r="S25" s="25">
        <f t="shared" si="0"/>
        <v>15</v>
      </c>
      <c r="T25" s="25">
        <f t="shared" si="1"/>
        <v>49</v>
      </c>
      <c r="U25" s="25">
        <f t="shared" si="2"/>
        <v>11</v>
      </c>
      <c r="V25">
        <v>17</v>
      </c>
      <c r="W25">
        <v>46</v>
      </c>
      <c r="X25">
        <v>12</v>
      </c>
      <c r="Y25">
        <f>SUM(S25,V25)</f>
        <v>32</v>
      </c>
      <c r="Z25">
        <f>SUM(T25,W25)</f>
        <v>95</v>
      </c>
      <c r="AA25">
        <f>SUM(U25,X25)</f>
        <v>23</v>
      </c>
      <c r="AB25">
        <f>7*3*2</f>
        <v>42</v>
      </c>
      <c r="AC25">
        <f>7*8*2</f>
        <v>112</v>
      </c>
      <c r="AD25">
        <f>7*2*2</f>
        <v>28</v>
      </c>
      <c r="AE25">
        <f>1*3*2</f>
        <v>6</v>
      </c>
      <c r="AF25">
        <f>1*8*2</f>
        <v>16</v>
      </c>
      <c r="AG25" s="35">
        <f>1*2*2</f>
        <v>4</v>
      </c>
      <c r="AH25" s="32">
        <f>(Y25-AE25)/(AB25-AE25)*100</f>
        <v>72.222222222222214</v>
      </c>
      <c r="AI25" s="32">
        <f>(Z25-AF25)/(AC25-AF25)*100</f>
        <v>82.291666666666657</v>
      </c>
      <c r="AJ25" s="32">
        <f>(AA25-AG25)/(AD25-AG25)*100</f>
        <v>79.166666666666657</v>
      </c>
    </row>
    <row r="26" spans="1:36" ht="90">
      <c r="A26" s="25">
        <v>53</v>
      </c>
      <c r="B26" s="25" t="s">
        <v>152</v>
      </c>
      <c r="C26" s="25" t="s">
        <v>153</v>
      </c>
      <c r="D26" s="25">
        <v>2023</v>
      </c>
      <c r="E26" s="21">
        <v>7</v>
      </c>
      <c r="F26" s="21">
        <v>7</v>
      </c>
      <c r="G26" s="21">
        <v>7</v>
      </c>
      <c r="H26" s="21">
        <v>7</v>
      </c>
      <c r="I26" s="21">
        <v>7</v>
      </c>
      <c r="J26" s="21">
        <v>7</v>
      </c>
      <c r="K26" s="21">
        <v>7</v>
      </c>
      <c r="L26" s="21">
        <v>7</v>
      </c>
      <c r="M26" s="21">
        <v>7</v>
      </c>
      <c r="N26" s="21">
        <v>7</v>
      </c>
      <c r="O26" s="21">
        <v>7</v>
      </c>
      <c r="P26" s="21">
        <v>7</v>
      </c>
      <c r="Q26" s="21">
        <v>7</v>
      </c>
      <c r="S26" s="25">
        <f t="shared" si="0"/>
        <v>21</v>
      </c>
      <c r="T26" s="25">
        <f t="shared" si="1"/>
        <v>56</v>
      </c>
      <c r="U26" s="25">
        <f t="shared" si="2"/>
        <v>14</v>
      </c>
      <c r="AB26">
        <f t="shared" si="3"/>
        <v>21</v>
      </c>
      <c r="AC26">
        <f t="shared" si="4"/>
        <v>56</v>
      </c>
      <c r="AD26">
        <f t="shared" si="8"/>
        <v>14</v>
      </c>
      <c r="AE26">
        <f t="shared" si="5"/>
        <v>3</v>
      </c>
      <c r="AF26">
        <f t="shared" si="6"/>
        <v>8</v>
      </c>
      <c r="AG26" s="35">
        <f t="shared" si="7"/>
        <v>2</v>
      </c>
      <c r="AH26" s="32">
        <f t="shared" ref="AH26:AJ28" si="13">(S26-AE26)/(AB26-AE26)*100</f>
        <v>100</v>
      </c>
      <c r="AI26" s="32">
        <f t="shared" si="13"/>
        <v>100</v>
      </c>
      <c r="AJ26" s="32">
        <f t="shared" si="13"/>
        <v>100</v>
      </c>
    </row>
    <row r="27" spans="1:36" ht="30">
      <c r="A27" s="25">
        <v>54</v>
      </c>
      <c r="B27" s="25" t="s">
        <v>128</v>
      </c>
      <c r="C27" s="25" t="s">
        <v>129</v>
      </c>
      <c r="D27" s="25">
        <v>2023</v>
      </c>
      <c r="E27" s="21">
        <v>4</v>
      </c>
      <c r="F27" s="21">
        <v>3</v>
      </c>
      <c r="G27" s="21">
        <v>1</v>
      </c>
      <c r="H27" s="21">
        <v>4</v>
      </c>
      <c r="I27" s="21">
        <v>3</v>
      </c>
      <c r="J27" s="21">
        <v>5</v>
      </c>
      <c r="K27" s="21">
        <v>7</v>
      </c>
      <c r="L27" s="21">
        <v>7</v>
      </c>
      <c r="M27" s="21">
        <v>7</v>
      </c>
      <c r="N27" s="21">
        <v>6</v>
      </c>
      <c r="O27" s="21">
        <v>1</v>
      </c>
      <c r="P27" s="21">
        <v>3</v>
      </c>
      <c r="Q27" s="21">
        <v>5</v>
      </c>
      <c r="S27" s="25">
        <f t="shared" si="0"/>
        <v>8</v>
      </c>
      <c r="T27" s="25">
        <f t="shared" si="1"/>
        <v>40</v>
      </c>
      <c r="U27" s="25">
        <f t="shared" si="2"/>
        <v>8</v>
      </c>
      <c r="AB27">
        <f t="shared" si="3"/>
        <v>21</v>
      </c>
      <c r="AC27">
        <f t="shared" si="4"/>
        <v>56</v>
      </c>
      <c r="AD27">
        <f t="shared" si="8"/>
        <v>14</v>
      </c>
      <c r="AE27">
        <f t="shared" si="5"/>
        <v>3</v>
      </c>
      <c r="AF27">
        <f t="shared" si="6"/>
        <v>8</v>
      </c>
      <c r="AG27" s="35">
        <f t="shared" si="7"/>
        <v>2</v>
      </c>
      <c r="AH27" s="32">
        <f t="shared" si="13"/>
        <v>27.777777777777779</v>
      </c>
      <c r="AI27" s="32">
        <f t="shared" si="13"/>
        <v>66.666666666666657</v>
      </c>
      <c r="AJ27" s="32">
        <f t="shared" si="13"/>
        <v>50</v>
      </c>
    </row>
    <row r="28" spans="1:36" ht="45">
      <c r="A28" s="25">
        <v>55</v>
      </c>
      <c r="B28" s="25" t="s">
        <v>85</v>
      </c>
      <c r="C28" s="25" t="s">
        <v>86</v>
      </c>
      <c r="D28" s="25">
        <v>2021</v>
      </c>
      <c r="E28" s="21">
        <v>7</v>
      </c>
      <c r="F28" s="21">
        <v>3</v>
      </c>
      <c r="G28" s="21">
        <v>7</v>
      </c>
      <c r="H28" s="21">
        <v>4</v>
      </c>
      <c r="I28" s="21">
        <v>1</v>
      </c>
      <c r="J28" s="21">
        <v>1</v>
      </c>
      <c r="K28" s="21">
        <v>4</v>
      </c>
      <c r="L28" s="21">
        <v>4</v>
      </c>
      <c r="M28" s="21">
        <v>5</v>
      </c>
      <c r="N28" s="21">
        <v>5</v>
      </c>
      <c r="O28" s="21">
        <v>4</v>
      </c>
      <c r="P28" s="21">
        <v>1</v>
      </c>
      <c r="Q28" s="21">
        <v>7</v>
      </c>
      <c r="S28" s="25">
        <f t="shared" si="0"/>
        <v>17</v>
      </c>
      <c r="T28" s="25">
        <f t="shared" si="1"/>
        <v>28</v>
      </c>
      <c r="U28" s="25">
        <f t="shared" si="2"/>
        <v>8</v>
      </c>
      <c r="AB28">
        <f t="shared" si="3"/>
        <v>21</v>
      </c>
      <c r="AC28">
        <f t="shared" si="4"/>
        <v>56</v>
      </c>
      <c r="AD28">
        <f t="shared" si="8"/>
        <v>14</v>
      </c>
      <c r="AE28">
        <f t="shared" si="5"/>
        <v>3</v>
      </c>
      <c r="AF28">
        <f t="shared" si="6"/>
        <v>8</v>
      </c>
      <c r="AG28" s="35">
        <f t="shared" si="7"/>
        <v>2</v>
      </c>
      <c r="AH28" s="32">
        <f t="shared" si="13"/>
        <v>77.777777777777786</v>
      </c>
      <c r="AI28" s="32">
        <f t="shared" si="13"/>
        <v>41.666666666666671</v>
      </c>
      <c r="AJ28" s="32">
        <f t="shared" si="13"/>
        <v>50</v>
      </c>
    </row>
    <row r="29" spans="1:36" ht="60">
      <c r="A29" s="25">
        <v>56</v>
      </c>
      <c r="B29" s="25" t="s">
        <v>53</v>
      </c>
      <c r="C29" s="25" t="s">
        <v>54</v>
      </c>
      <c r="D29" s="25">
        <v>2019</v>
      </c>
      <c r="E29" s="21">
        <v>7</v>
      </c>
      <c r="F29" s="21">
        <v>3</v>
      </c>
      <c r="G29" s="21">
        <v>7</v>
      </c>
      <c r="H29" s="21">
        <v>5</v>
      </c>
      <c r="I29" s="21">
        <v>4</v>
      </c>
      <c r="J29" s="21">
        <v>5</v>
      </c>
      <c r="K29" s="21">
        <v>5</v>
      </c>
      <c r="L29" s="21">
        <v>7</v>
      </c>
      <c r="M29" s="21">
        <v>7</v>
      </c>
      <c r="N29" s="21">
        <v>5</v>
      </c>
      <c r="O29" s="21">
        <v>7</v>
      </c>
      <c r="P29" s="21">
        <v>3</v>
      </c>
      <c r="Q29" s="21">
        <v>6</v>
      </c>
      <c r="R29" t="s">
        <v>1195</v>
      </c>
      <c r="S29" s="25">
        <f t="shared" si="0"/>
        <v>17</v>
      </c>
      <c r="T29" s="25">
        <f t="shared" si="1"/>
        <v>45</v>
      </c>
      <c r="U29" s="25">
        <f t="shared" si="2"/>
        <v>9</v>
      </c>
      <c r="V29">
        <v>17</v>
      </c>
      <c r="W29">
        <v>46</v>
      </c>
      <c r="X29">
        <v>10</v>
      </c>
      <c r="Y29">
        <f>SUM(S29,V29)</f>
        <v>34</v>
      </c>
      <c r="Z29">
        <f>SUM(T29,W29)</f>
        <v>91</v>
      </c>
      <c r="AA29">
        <f>SUM(U29,X29)</f>
        <v>19</v>
      </c>
      <c r="AB29">
        <f>7*3*2</f>
        <v>42</v>
      </c>
      <c r="AC29">
        <f>7*8*2</f>
        <v>112</v>
      </c>
      <c r="AD29">
        <f>7*2*2</f>
        <v>28</v>
      </c>
      <c r="AE29">
        <f>1*3*2</f>
        <v>6</v>
      </c>
      <c r="AF29">
        <f>1*8*2</f>
        <v>16</v>
      </c>
      <c r="AG29" s="35">
        <f>1*2*2</f>
        <v>4</v>
      </c>
      <c r="AH29" s="32">
        <f>(Y29-AE29)/(AB29-AE29)*100</f>
        <v>77.777777777777786</v>
      </c>
      <c r="AI29" s="32">
        <f>(Z29-AF29)/(AC29-AF29)*100</f>
        <v>78.125</v>
      </c>
      <c r="AJ29" s="32">
        <f>(AA29-AG29)/(AD29-AG29)*100</f>
        <v>62.5</v>
      </c>
    </row>
  </sheetData>
  <autoFilter ref="A1:R29" xr:uid="{C651EF08-A5A6-4ED2-A04E-6C15824CC701}"/>
  <conditionalFormatting sqref="B25:D29">
    <cfRule type="containsBlanks" dxfId="4" priority="5">
      <formula>LEN(TRIM(B25))=0</formula>
    </cfRule>
  </conditionalFormatting>
  <conditionalFormatting sqref="F2:Q2 A2:D24">
    <cfRule type="containsBlanks" dxfId="3" priority="7">
      <formula>LEN(TRIM(A2))=0</formula>
    </cfRule>
  </conditionalFormatting>
  <conditionalFormatting sqref="S2:U29 F3">
    <cfRule type="containsBlanks" dxfId="2" priority="6">
      <formula>LEN(TRIM(F2))=0</formula>
    </cfRule>
  </conditionalFormatting>
  <pageMargins left="0.7" right="0.7" top="0.78740157499999996" bottom="0.78740157499999996"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5DF6F-6679-4015-B979-627B36D24D53}">
  <dimension ref="A1:AG11"/>
  <sheetViews>
    <sheetView zoomScale="70" zoomScaleNormal="70" workbookViewId="0">
      <pane xSplit="4" ySplit="2" topLeftCell="U7" activePane="bottomRight" state="frozen"/>
      <selection pane="bottomRight" activeCell="AI11" sqref="AI11"/>
      <selection pane="bottomLeft" activeCell="A3" sqref="A3"/>
      <selection pane="topRight" activeCell="E1" sqref="E1"/>
    </sheetView>
  </sheetViews>
  <sheetFormatPr defaultColWidth="21.140625" defaultRowHeight="15"/>
  <cols>
    <col min="1" max="1" width="6" style="4" customWidth="1"/>
    <col min="2" max="3" width="21.140625" style="4"/>
    <col min="4" max="4" width="7.140625" style="4" customWidth="1"/>
    <col min="5" max="10" width="21.140625" style="4"/>
    <col min="11" max="11" width="24.42578125" style="4" customWidth="1"/>
    <col min="12" max="12" width="22.5703125" style="4" customWidth="1"/>
    <col min="13" max="17" width="21.140625" style="4"/>
    <col min="18" max="18" width="24.42578125" style="4" customWidth="1"/>
    <col min="19" max="24" width="21.140625" style="4"/>
    <col min="25" max="25" width="23.42578125" style="4" customWidth="1"/>
    <col min="26" max="29" width="21.140625" style="4"/>
    <col min="30" max="30" width="23.5703125" style="4" customWidth="1"/>
    <col min="31" max="16384" width="21.140625" style="4"/>
  </cols>
  <sheetData>
    <row r="1" spans="1:33" ht="29.1" customHeight="1">
      <c r="E1" s="62" t="s">
        <v>1196</v>
      </c>
      <c r="F1" s="62"/>
      <c r="G1" s="62"/>
      <c r="H1" s="62"/>
      <c r="I1" s="62"/>
      <c r="J1" s="62"/>
      <c r="K1" s="63" t="s">
        <v>1197</v>
      </c>
      <c r="L1" s="63"/>
      <c r="M1" s="63"/>
      <c r="N1" s="63"/>
      <c r="O1" s="63"/>
      <c r="P1" s="63"/>
      <c r="Q1" s="64" t="s">
        <v>1198</v>
      </c>
      <c r="R1" s="64"/>
      <c r="S1" s="64"/>
      <c r="T1" s="64"/>
      <c r="U1" s="64"/>
      <c r="V1" s="64"/>
      <c r="W1" s="65" t="s">
        <v>1199</v>
      </c>
      <c r="X1" s="65"/>
      <c r="Y1" s="65"/>
      <c r="Z1" s="65"/>
      <c r="AA1" s="65"/>
      <c r="AB1" s="65"/>
      <c r="AC1" s="65"/>
      <c r="AD1" s="66" t="s">
        <v>1200</v>
      </c>
      <c r="AE1" s="66"/>
      <c r="AF1" s="66"/>
      <c r="AG1" s="66"/>
    </row>
    <row r="2" spans="1:33" ht="105">
      <c r="A2" s="4" t="s">
        <v>0</v>
      </c>
      <c r="B2" s="4" t="s">
        <v>1</v>
      </c>
      <c r="C2" s="4" t="s">
        <v>2</v>
      </c>
      <c r="D2" s="4" t="s">
        <v>3</v>
      </c>
      <c r="E2" s="6" t="s">
        <v>1201</v>
      </c>
      <c r="F2" s="6" t="s">
        <v>1202</v>
      </c>
      <c r="G2" s="6" t="s">
        <v>1203</v>
      </c>
      <c r="H2" s="6" t="s">
        <v>1204</v>
      </c>
      <c r="I2" s="6" t="s">
        <v>1205</v>
      </c>
      <c r="J2" s="7" t="s">
        <v>1206</v>
      </c>
      <c r="K2" s="8" t="s">
        <v>1207</v>
      </c>
      <c r="L2" s="8" t="s">
        <v>1208</v>
      </c>
      <c r="M2" s="8" t="s">
        <v>1209</v>
      </c>
      <c r="N2" s="8" t="s">
        <v>1210</v>
      </c>
      <c r="O2" s="8" t="s">
        <v>1211</v>
      </c>
      <c r="P2" s="9" t="s">
        <v>1212</v>
      </c>
      <c r="Q2" s="10" t="s">
        <v>1213</v>
      </c>
      <c r="R2" s="10" t="s">
        <v>1214</v>
      </c>
      <c r="S2" s="10" t="s">
        <v>1215</v>
      </c>
      <c r="T2" s="10" t="s">
        <v>1216</v>
      </c>
      <c r="U2" s="10" t="s">
        <v>1217</v>
      </c>
      <c r="V2" s="11" t="s">
        <v>1218</v>
      </c>
      <c r="W2" s="12" t="s">
        <v>1219</v>
      </c>
      <c r="X2" s="12" t="s">
        <v>1220</v>
      </c>
      <c r="Y2" s="12" t="s">
        <v>1221</v>
      </c>
      <c r="Z2" s="12" t="s">
        <v>1222</v>
      </c>
      <c r="AA2" s="12" t="s">
        <v>1223</v>
      </c>
      <c r="AB2" s="12" t="s">
        <v>1224</v>
      </c>
      <c r="AC2" s="12" t="s">
        <v>1225</v>
      </c>
      <c r="AD2" s="13" t="s">
        <v>1226</v>
      </c>
      <c r="AE2" s="13" t="s">
        <v>1227</v>
      </c>
      <c r="AF2" s="13" t="s">
        <v>1228</v>
      </c>
      <c r="AG2" s="17" t="s">
        <v>1229</v>
      </c>
    </row>
    <row r="3" spans="1:33" ht="30">
      <c r="A3" s="2">
        <v>2</v>
      </c>
      <c r="B3" s="2" t="s">
        <v>29</v>
      </c>
      <c r="C3" s="2" t="s">
        <v>30</v>
      </c>
      <c r="D3" s="2">
        <v>2018</v>
      </c>
      <c r="E3" s="4" t="s">
        <v>1230</v>
      </c>
      <c r="F3" s="4" t="s">
        <v>1230</v>
      </c>
      <c r="G3" s="4" t="s">
        <v>1230</v>
      </c>
      <c r="H3" s="4" t="s">
        <v>1230</v>
      </c>
      <c r="I3" s="4" t="s">
        <v>1230</v>
      </c>
      <c r="J3" s="4" t="s">
        <v>1231</v>
      </c>
      <c r="K3" s="4" t="s">
        <v>1230</v>
      </c>
      <c r="L3" s="4" t="s">
        <v>1230</v>
      </c>
      <c r="M3" s="4" t="s">
        <v>1230</v>
      </c>
      <c r="N3" s="4" t="s">
        <v>1230</v>
      </c>
      <c r="O3" s="4" t="s">
        <v>1230</v>
      </c>
      <c r="P3" s="4" t="s">
        <v>1231</v>
      </c>
      <c r="Q3" s="4" t="s">
        <v>1232</v>
      </c>
      <c r="R3" s="4" t="s">
        <v>1233</v>
      </c>
      <c r="S3" s="4" t="s">
        <v>1233</v>
      </c>
      <c r="T3" s="4" t="s">
        <v>1230</v>
      </c>
      <c r="U3" s="4" t="s">
        <v>1232</v>
      </c>
      <c r="V3" s="4" t="s">
        <v>1231</v>
      </c>
      <c r="W3" s="4" t="s">
        <v>1230</v>
      </c>
      <c r="X3" s="4" t="s">
        <v>1230</v>
      </c>
      <c r="Y3" s="4" t="s">
        <v>1230</v>
      </c>
      <c r="Z3" s="4" t="s">
        <v>1230</v>
      </c>
      <c r="AA3" s="4" t="s">
        <v>1233</v>
      </c>
      <c r="AB3" s="4" t="s">
        <v>1230</v>
      </c>
      <c r="AC3" s="4" t="s">
        <v>1231</v>
      </c>
      <c r="AD3" s="4" t="s">
        <v>1230</v>
      </c>
      <c r="AE3" s="4" t="s">
        <v>1230</v>
      </c>
      <c r="AF3" s="4" t="s">
        <v>1230</v>
      </c>
      <c r="AG3" s="4" t="s">
        <v>1231</v>
      </c>
    </row>
    <row r="4" spans="1:33" ht="105">
      <c r="A4" s="2">
        <v>22</v>
      </c>
      <c r="B4" s="2" t="s">
        <v>193</v>
      </c>
      <c r="C4" s="2" t="s">
        <v>1234</v>
      </c>
      <c r="D4" s="2">
        <v>2023</v>
      </c>
      <c r="E4" s="4" t="s">
        <v>1235</v>
      </c>
      <c r="F4" s="4" t="s">
        <v>1233</v>
      </c>
      <c r="G4" s="4" t="s">
        <v>1230</v>
      </c>
      <c r="H4" s="4" t="s">
        <v>1230</v>
      </c>
      <c r="I4" s="4" t="s">
        <v>1230</v>
      </c>
      <c r="J4" s="4" t="s">
        <v>1236</v>
      </c>
      <c r="K4" s="4" t="s">
        <v>1233</v>
      </c>
      <c r="L4" s="4" t="s">
        <v>1230</v>
      </c>
      <c r="M4" s="4" t="s">
        <v>1230</v>
      </c>
      <c r="N4" s="4" t="s">
        <v>1230</v>
      </c>
      <c r="O4" s="4" t="s">
        <v>1230</v>
      </c>
      <c r="P4" s="4" t="s">
        <v>1231</v>
      </c>
      <c r="Q4" s="4" t="s">
        <v>1230</v>
      </c>
      <c r="R4" s="4" t="s">
        <v>1230</v>
      </c>
      <c r="S4" s="4" t="s">
        <v>1233</v>
      </c>
      <c r="T4" s="4" t="s">
        <v>1230</v>
      </c>
      <c r="U4" s="4" t="s">
        <v>1230</v>
      </c>
      <c r="V4" s="4" t="s">
        <v>1231</v>
      </c>
      <c r="W4" s="4" t="s">
        <v>1230</v>
      </c>
      <c r="X4" s="4" t="s">
        <v>1233</v>
      </c>
      <c r="Y4" s="4" t="s">
        <v>1237</v>
      </c>
      <c r="Z4" s="4" t="s">
        <v>1237</v>
      </c>
      <c r="AA4" s="4" t="s">
        <v>1232</v>
      </c>
      <c r="AB4" s="4" t="s">
        <v>1230</v>
      </c>
      <c r="AC4" s="4" t="s">
        <v>1236</v>
      </c>
      <c r="AD4" s="4" t="s">
        <v>1237</v>
      </c>
      <c r="AE4" s="4" t="s">
        <v>1235</v>
      </c>
      <c r="AF4" s="4" t="s">
        <v>1235</v>
      </c>
      <c r="AG4" s="4" t="s">
        <v>1236</v>
      </c>
    </row>
    <row r="5" spans="1:33" ht="75">
      <c r="A5" s="2">
        <v>24</v>
      </c>
      <c r="B5" s="2" t="s">
        <v>238</v>
      </c>
      <c r="C5" s="2" t="s">
        <v>101</v>
      </c>
      <c r="D5" s="2">
        <v>2023</v>
      </c>
      <c r="E5" s="4" t="s">
        <v>1230</v>
      </c>
      <c r="F5" s="4" t="s">
        <v>1230</v>
      </c>
      <c r="G5" s="4" t="s">
        <v>1230</v>
      </c>
      <c r="H5" s="4" t="s">
        <v>1230</v>
      </c>
      <c r="I5" s="4" t="s">
        <v>1230</v>
      </c>
      <c r="J5" s="4" t="s">
        <v>1231</v>
      </c>
      <c r="K5" s="4" t="s">
        <v>1233</v>
      </c>
      <c r="L5" s="4" t="s">
        <v>1230</v>
      </c>
      <c r="M5" s="4" t="s">
        <v>1230</v>
      </c>
      <c r="N5" s="4" t="s">
        <v>1230</v>
      </c>
      <c r="O5" s="4" t="s">
        <v>1230</v>
      </c>
      <c r="P5" s="4" t="s">
        <v>1231</v>
      </c>
      <c r="Q5" s="4" t="s">
        <v>1230</v>
      </c>
      <c r="R5" s="4" t="s">
        <v>1230</v>
      </c>
      <c r="S5" s="4" t="s">
        <v>1233</v>
      </c>
      <c r="T5" s="4" t="s">
        <v>1230</v>
      </c>
      <c r="U5" s="4" t="s">
        <v>1230</v>
      </c>
      <c r="V5" s="4" t="s">
        <v>1231</v>
      </c>
      <c r="W5" s="4" t="s">
        <v>1230</v>
      </c>
      <c r="X5" s="4" t="s">
        <v>1230</v>
      </c>
      <c r="Y5" s="4" t="s">
        <v>1230</v>
      </c>
      <c r="Z5" s="4" t="s">
        <v>1233</v>
      </c>
      <c r="AA5" s="4" t="s">
        <v>1232</v>
      </c>
      <c r="AB5" s="4" t="s">
        <v>1230</v>
      </c>
      <c r="AC5" s="4" t="s">
        <v>1231</v>
      </c>
      <c r="AD5" s="4" t="s">
        <v>1230</v>
      </c>
      <c r="AE5" s="4" t="s">
        <v>1233</v>
      </c>
      <c r="AF5" s="4" t="s">
        <v>1230</v>
      </c>
      <c r="AG5" s="4" t="s">
        <v>1231</v>
      </c>
    </row>
    <row r="6" spans="1:33" ht="180">
      <c r="A6" s="2">
        <v>27</v>
      </c>
      <c r="B6" s="2" t="s">
        <v>109</v>
      </c>
      <c r="C6" s="2" t="s">
        <v>110</v>
      </c>
      <c r="D6" s="2">
        <v>2022</v>
      </c>
      <c r="E6" s="4" t="s">
        <v>1230</v>
      </c>
      <c r="F6" s="4" t="s">
        <v>1230</v>
      </c>
      <c r="G6" s="4" t="s">
        <v>1230</v>
      </c>
      <c r="H6" s="4" t="s">
        <v>1230</v>
      </c>
      <c r="I6" s="4" t="s">
        <v>1230</v>
      </c>
      <c r="J6" s="4" t="s">
        <v>1231</v>
      </c>
      <c r="K6" s="4" t="s">
        <v>1230</v>
      </c>
      <c r="L6" s="4" t="s">
        <v>1230</v>
      </c>
      <c r="M6" s="4" t="s">
        <v>1230</v>
      </c>
      <c r="N6" s="4" t="s">
        <v>1230</v>
      </c>
      <c r="O6" s="4" t="s">
        <v>1230</v>
      </c>
      <c r="P6" s="4" t="s">
        <v>1231</v>
      </c>
      <c r="Q6" s="4" t="s">
        <v>1230</v>
      </c>
      <c r="R6" s="4" t="s">
        <v>1230</v>
      </c>
      <c r="S6" s="4" t="s">
        <v>1230</v>
      </c>
      <c r="T6" s="4" t="s">
        <v>1230</v>
      </c>
      <c r="U6" s="4" t="s">
        <v>1230</v>
      </c>
      <c r="V6" s="4" t="s">
        <v>1231</v>
      </c>
      <c r="W6" s="4" t="s">
        <v>1230</v>
      </c>
      <c r="X6" s="4" t="s">
        <v>1230</v>
      </c>
      <c r="Y6" s="4" t="s">
        <v>1230</v>
      </c>
      <c r="Z6" s="4" t="s">
        <v>1230</v>
      </c>
      <c r="AA6" s="4" t="s">
        <v>1232</v>
      </c>
      <c r="AB6" s="4" t="s">
        <v>1230</v>
      </c>
      <c r="AC6" s="4" t="s">
        <v>1231</v>
      </c>
      <c r="AD6" s="4" t="s">
        <v>1230</v>
      </c>
      <c r="AE6" s="4" t="s">
        <v>1230</v>
      </c>
      <c r="AF6" s="4" t="s">
        <v>1230</v>
      </c>
      <c r="AG6" s="4" t="s">
        <v>1231</v>
      </c>
    </row>
    <row r="7" spans="1:33" ht="60">
      <c r="A7" s="2">
        <v>37</v>
      </c>
      <c r="B7" s="2" t="s">
        <v>124</v>
      </c>
      <c r="C7" s="3" t="s">
        <v>125</v>
      </c>
      <c r="D7" s="3">
        <v>2021</v>
      </c>
      <c r="E7" s="4" t="s">
        <v>1232</v>
      </c>
      <c r="F7" s="4" t="s">
        <v>1230</v>
      </c>
      <c r="G7" s="4" t="s">
        <v>1233</v>
      </c>
      <c r="H7" s="4" t="s">
        <v>1233</v>
      </c>
      <c r="I7" s="4" t="s">
        <v>1232</v>
      </c>
      <c r="J7" s="4" t="s">
        <v>1231</v>
      </c>
      <c r="K7" s="4" t="s">
        <v>1230</v>
      </c>
      <c r="L7" s="4" t="s">
        <v>1233</v>
      </c>
      <c r="M7" s="4" t="s">
        <v>1233</v>
      </c>
      <c r="N7" s="4" t="s">
        <v>1232</v>
      </c>
      <c r="O7" s="4" t="s">
        <v>1232</v>
      </c>
      <c r="P7" s="4" t="s">
        <v>1238</v>
      </c>
      <c r="Q7" s="4" t="s">
        <v>1232</v>
      </c>
      <c r="R7" s="4" t="s">
        <v>1230</v>
      </c>
      <c r="S7" s="4" t="s">
        <v>1230</v>
      </c>
      <c r="T7" s="4" t="s">
        <v>1237</v>
      </c>
      <c r="U7" s="4" t="s">
        <v>1232</v>
      </c>
      <c r="V7" s="4" t="s">
        <v>1236</v>
      </c>
      <c r="W7" s="4" t="s">
        <v>1233</v>
      </c>
      <c r="X7" s="4" t="s">
        <v>1232</v>
      </c>
      <c r="Y7" s="4" t="s">
        <v>1233</v>
      </c>
      <c r="Z7" s="4" t="s">
        <v>1232</v>
      </c>
      <c r="AA7" s="4" t="s">
        <v>1232</v>
      </c>
      <c r="AB7" s="4" t="s">
        <v>1232</v>
      </c>
      <c r="AC7" s="4" t="s">
        <v>1238</v>
      </c>
      <c r="AD7" s="4" t="s">
        <v>1237</v>
      </c>
      <c r="AE7" s="4" t="s">
        <v>1230</v>
      </c>
      <c r="AF7" s="4" t="s">
        <v>1230</v>
      </c>
      <c r="AG7" s="4" t="s">
        <v>1239</v>
      </c>
    </row>
    <row r="8" spans="1:33" ht="165">
      <c r="A8" s="2">
        <v>42</v>
      </c>
      <c r="B8" s="2" t="s">
        <v>134</v>
      </c>
      <c r="C8" s="3" t="s">
        <v>135</v>
      </c>
      <c r="D8" s="3">
        <v>2018</v>
      </c>
      <c r="E8" s="4" t="s">
        <v>1230</v>
      </c>
      <c r="F8" s="4" t="s">
        <v>1230</v>
      </c>
      <c r="G8" s="4" t="s">
        <v>1230</v>
      </c>
      <c r="H8" s="4" t="s">
        <v>1230</v>
      </c>
      <c r="I8" s="4" t="s">
        <v>1230</v>
      </c>
      <c r="J8" s="4" t="s">
        <v>1231</v>
      </c>
      <c r="K8" s="4" t="s">
        <v>1230</v>
      </c>
      <c r="L8" s="4" t="s">
        <v>1230</v>
      </c>
      <c r="M8" s="4" t="s">
        <v>1230</v>
      </c>
      <c r="N8" s="4" t="s">
        <v>1230</v>
      </c>
      <c r="O8" s="4" t="s">
        <v>1230</v>
      </c>
      <c r="P8" s="4" t="s">
        <v>1231</v>
      </c>
      <c r="Q8" s="4" t="s">
        <v>1230</v>
      </c>
      <c r="R8" s="4" t="s">
        <v>1233</v>
      </c>
      <c r="S8" s="4" t="s">
        <v>1233</v>
      </c>
      <c r="T8" s="4" t="s">
        <v>1230</v>
      </c>
      <c r="U8" s="4" t="s">
        <v>1230</v>
      </c>
      <c r="V8" s="4" t="s">
        <v>1231</v>
      </c>
      <c r="W8" s="4" t="s">
        <v>1233</v>
      </c>
      <c r="X8" s="4" t="s">
        <v>1233</v>
      </c>
      <c r="Y8" s="4" t="s">
        <v>1233</v>
      </c>
      <c r="Z8" s="4" t="s">
        <v>1230</v>
      </c>
      <c r="AA8" s="4" t="s">
        <v>1232</v>
      </c>
      <c r="AB8" s="4" t="s">
        <v>1230</v>
      </c>
      <c r="AC8" s="4" t="s">
        <v>1231</v>
      </c>
      <c r="AD8" s="4" t="s">
        <v>1233</v>
      </c>
      <c r="AE8" s="4" t="s">
        <v>1233</v>
      </c>
      <c r="AF8" s="4" t="s">
        <v>1233</v>
      </c>
      <c r="AG8" s="4" t="s">
        <v>1231</v>
      </c>
    </row>
    <row r="9" spans="1:33" ht="105">
      <c r="A9" s="2">
        <v>45</v>
      </c>
      <c r="B9" s="2" t="s">
        <v>137</v>
      </c>
      <c r="C9" s="3" t="s">
        <v>138</v>
      </c>
      <c r="D9" s="3">
        <v>2020</v>
      </c>
      <c r="E9" s="4" t="s">
        <v>1232</v>
      </c>
      <c r="F9" s="4" t="s">
        <v>1230</v>
      </c>
      <c r="G9" s="4" t="s">
        <v>1233</v>
      </c>
      <c r="H9" s="4" t="s">
        <v>1230</v>
      </c>
      <c r="I9" s="4" t="s">
        <v>1230</v>
      </c>
      <c r="J9" s="4" t="s">
        <v>1231</v>
      </c>
      <c r="K9" s="4" t="s">
        <v>1233</v>
      </c>
      <c r="L9" s="4" t="s">
        <v>1230</v>
      </c>
      <c r="M9" s="4" t="s">
        <v>1233</v>
      </c>
      <c r="N9" s="4" t="s">
        <v>1230</v>
      </c>
      <c r="O9" s="4" t="s">
        <v>1230</v>
      </c>
      <c r="P9" s="4" t="s">
        <v>1231</v>
      </c>
      <c r="Q9" s="4" t="s">
        <v>1230</v>
      </c>
      <c r="R9" s="4" t="s">
        <v>1233</v>
      </c>
      <c r="S9" s="4" t="s">
        <v>1233</v>
      </c>
      <c r="T9" s="4" t="s">
        <v>1230</v>
      </c>
      <c r="U9" s="4" t="s">
        <v>1230</v>
      </c>
      <c r="V9" s="4" t="s">
        <v>1231</v>
      </c>
      <c r="W9" s="4" t="s">
        <v>1233</v>
      </c>
      <c r="X9" s="4" t="s">
        <v>1232</v>
      </c>
      <c r="Y9" s="4" t="s">
        <v>1233</v>
      </c>
      <c r="Z9" s="4" t="s">
        <v>1230</v>
      </c>
      <c r="AA9" s="4" t="s">
        <v>1232</v>
      </c>
      <c r="AB9" s="4" t="s">
        <v>1230</v>
      </c>
      <c r="AC9" s="4" t="s">
        <v>1231</v>
      </c>
      <c r="AD9" s="4" t="s">
        <v>1230</v>
      </c>
      <c r="AE9" s="4" t="s">
        <v>1232</v>
      </c>
      <c r="AF9" s="4" t="s">
        <v>1230</v>
      </c>
      <c r="AG9" s="4" t="s">
        <v>1231</v>
      </c>
    </row>
    <row r="10" spans="1:33" ht="105">
      <c r="A10" s="2">
        <v>48</v>
      </c>
      <c r="B10" s="2" t="s">
        <v>321</v>
      </c>
      <c r="C10" s="3" t="s">
        <v>146</v>
      </c>
      <c r="D10" s="3">
        <v>2020</v>
      </c>
      <c r="E10" s="4" t="s">
        <v>1230</v>
      </c>
      <c r="F10" s="4" t="s">
        <v>1230</v>
      </c>
      <c r="G10" s="4" t="s">
        <v>1230</v>
      </c>
      <c r="H10" s="4" t="s">
        <v>1230</v>
      </c>
      <c r="I10" s="4" t="s">
        <v>1233</v>
      </c>
      <c r="J10" s="4" t="s">
        <v>1231</v>
      </c>
      <c r="K10" s="4" t="s">
        <v>1230</v>
      </c>
      <c r="L10" s="4" t="s">
        <v>1230</v>
      </c>
      <c r="M10" s="4" t="s">
        <v>1230</v>
      </c>
      <c r="N10" s="4" t="s">
        <v>1230</v>
      </c>
      <c r="O10" s="4" t="s">
        <v>1230</v>
      </c>
      <c r="P10" s="4" t="s">
        <v>1231</v>
      </c>
      <c r="Q10" s="4" t="s">
        <v>1230</v>
      </c>
      <c r="R10" s="4" t="s">
        <v>1230</v>
      </c>
      <c r="S10" s="4" t="s">
        <v>1230</v>
      </c>
      <c r="T10" s="4" t="s">
        <v>1230</v>
      </c>
      <c r="U10" s="4" t="s">
        <v>1230</v>
      </c>
      <c r="V10" s="4" t="s">
        <v>1231</v>
      </c>
      <c r="W10" s="4" t="s">
        <v>1230</v>
      </c>
      <c r="X10" s="4" t="s">
        <v>1233</v>
      </c>
      <c r="Y10" s="4" t="s">
        <v>1233</v>
      </c>
      <c r="Z10" s="4" t="s">
        <v>1230</v>
      </c>
      <c r="AA10" s="4" t="s">
        <v>1232</v>
      </c>
      <c r="AB10" s="4" t="s">
        <v>1230</v>
      </c>
      <c r="AC10" s="4" t="s">
        <v>1231</v>
      </c>
      <c r="AD10" s="4" t="s">
        <v>1230</v>
      </c>
      <c r="AE10" s="4" t="s">
        <v>1230</v>
      </c>
      <c r="AF10" s="4" t="s">
        <v>1230</v>
      </c>
      <c r="AG10" s="4" t="s">
        <v>1231</v>
      </c>
    </row>
    <row r="11" spans="1:33" ht="150">
      <c r="A11" s="2">
        <v>51</v>
      </c>
      <c r="B11" s="2" t="s">
        <v>150</v>
      </c>
      <c r="C11" s="3" t="s">
        <v>125</v>
      </c>
      <c r="D11" s="3">
        <v>2014</v>
      </c>
      <c r="E11" s="4" t="s">
        <v>1230</v>
      </c>
      <c r="F11" s="4" t="s">
        <v>1230</v>
      </c>
      <c r="G11" s="4" t="s">
        <v>1230</v>
      </c>
      <c r="H11" s="4" t="s">
        <v>1230</v>
      </c>
      <c r="I11" s="4" t="s">
        <v>1230</v>
      </c>
      <c r="J11" s="4" t="s">
        <v>1231</v>
      </c>
      <c r="K11" s="4" t="s">
        <v>1233</v>
      </c>
      <c r="L11" s="4" t="s">
        <v>1230</v>
      </c>
      <c r="M11" s="4" t="s">
        <v>1233</v>
      </c>
      <c r="N11" s="4" t="s">
        <v>1230</v>
      </c>
      <c r="O11" s="4" t="s">
        <v>1230</v>
      </c>
      <c r="P11" s="4" t="s">
        <v>1231</v>
      </c>
      <c r="Q11" s="4" t="s">
        <v>1230</v>
      </c>
      <c r="R11" s="4" t="s">
        <v>1230</v>
      </c>
      <c r="S11" s="4" t="s">
        <v>1230</v>
      </c>
      <c r="T11" s="4" t="s">
        <v>1230</v>
      </c>
      <c r="U11" s="4" t="s">
        <v>1240</v>
      </c>
      <c r="V11" s="4" t="s">
        <v>1231</v>
      </c>
      <c r="W11" s="4" t="s">
        <v>1230</v>
      </c>
      <c r="X11" s="4" t="s">
        <v>1230</v>
      </c>
      <c r="Y11" s="4" t="s">
        <v>1230</v>
      </c>
      <c r="Z11" s="4" t="s">
        <v>1240</v>
      </c>
      <c r="AA11" s="4" t="s">
        <v>1240</v>
      </c>
      <c r="AB11" s="4" t="s">
        <v>1240</v>
      </c>
      <c r="AC11" s="4" t="s">
        <v>1231</v>
      </c>
      <c r="AD11" s="4" t="s">
        <v>1230</v>
      </c>
      <c r="AE11" s="4" t="s">
        <v>1230</v>
      </c>
      <c r="AF11" s="4" t="s">
        <v>1230</v>
      </c>
      <c r="AG11" s="4" t="s">
        <v>1231</v>
      </c>
    </row>
  </sheetData>
  <mergeCells count="5">
    <mergeCell ref="E1:J1"/>
    <mergeCell ref="K1:P1"/>
    <mergeCell ref="Q1:V1"/>
    <mergeCell ref="W1:AC1"/>
    <mergeCell ref="AD1:AG1"/>
  </mergeCells>
  <conditionalFormatting sqref="A7:A11">
    <cfRule type="containsBlanks" dxfId="1" priority="3">
      <formula>LEN(TRIM(A7))=0</formula>
    </cfRule>
  </conditionalFormatting>
  <conditionalFormatting sqref="B3:D11">
    <cfRule type="containsBlanks" dxfId="0" priority="1">
      <formula>LEN(TRIM(B3))=0</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7CC2D-A18F-477B-B1D8-20B1F6C3C728}">
  <dimension ref="A1:B24"/>
  <sheetViews>
    <sheetView workbookViewId="0"/>
  </sheetViews>
  <sheetFormatPr defaultColWidth="11.42578125" defaultRowHeight="15"/>
  <cols>
    <col min="1" max="1" width="51.28515625" bestFit="1" customWidth="1"/>
    <col min="2" max="2" width="19" bestFit="1" customWidth="1"/>
    <col min="3" max="3" width="11.140625" bestFit="1" customWidth="1"/>
    <col min="4" max="4" width="18.85546875" bestFit="1" customWidth="1"/>
    <col min="5" max="5" width="37.85546875" bestFit="1" customWidth="1"/>
    <col min="6" max="6" width="18.7109375" bestFit="1" customWidth="1"/>
    <col min="7" max="7" width="38" bestFit="1" customWidth="1"/>
    <col min="8" max="8" width="46.28515625" bestFit="1" customWidth="1"/>
    <col min="9" max="9" width="44.85546875" bestFit="1" customWidth="1"/>
    <col min="10" max="10" width="16.140625" bestFit="1" customWidth="1"/>
    <col min="11" max="11" width="22.42578125" bestFit="1" customWidth="1"/>
    <col min="12" max="12" width="19.7109375" bestFit="1" customWidth="1"/>
    <col min="13" max="13" width="15.85546875" bestFit="1" customWidth="1"/>
  </cols>
  <sheetData>
    <row r="1" spans="1:2">
      <c r="A1" s="20" t="s">
        <v>7</v>
      </c>
      <c r="B1" t="s">
        <v>25</v>
      </c>
    </row>
    <row r="3" spans="1:2">
      <c r="A3" s="20" t="s">
        <v>1241</v>
      </c>
      <c r="B3" t="s">
        <v>1242</v>
      </c>
    </row>
    <row r="4" spans="1:2">
      <c r="A4" s="21" t="s">
        <v>89</v>
      </c>
      <c r="B4">
        <v>1</v>
      </c>
    </row>
    <row r="5" spans="1:2">
      <c r="A5" s="22" t="s">
        <v>40</v>
      </c>
      <c r="B5">
        <v>1</v>
      </c>
    </row>
    <row r="6" spans="1:2">
      <c r="A6" s="23" t="s">
        <v>90</v>
      </c>
      <c r="B6">
        <v>1</v>
      </c>
    </row>
    <row r="7" spans="1:2">
      <c r="A7" s="21" t="s">
        <v>26</v>
      </c>
      <c r="B7">
        <v>15</v>
      </c>
    </row>
    <row r="8" spans="1:2">
      <c r="A8" s="22" t="s">
        <v>40</v>
      </c>
      <c r="B8">
        <v>2</v>
      </c>
    </row>
    <row r="9" spans="1:2">
      <c r="A9" s="23" t="s">
        <v>122</v>
      </c>
      <c r="B9">
        <v>1</v>
      </c>
    </row>
    <row r="10" spans="1:2">
      <c r="A10" s="23" t="s">
        <v>117</v>
      </c>
      <c r="B10">
        <v>1</v>
      </c>
    </row>
    <row r="11" spans="1:2">
      <c r="A11" s="22" t="s">
        <v>27</v>
      </c>
      <c r="B11">
        <v>13</v>
      </c>
    </row>
    <row r="12" spans="1:2">
      <c r="A12" s="23" t="s">
        <v>14</v>
      </c>
      <c r="B12">
        <v>2</v>
      </c>
    </row>
    <row r="13" spans="1:2">
      <c r="A13" s="23" t="s">
        <v>13</v>
      </c>
      <c r="B13">
        <v>4</v>
      </c>
    </row>
    <row r="14" spans="1:2">
      <c r="A14" s="23" t="s">
        <v>28</v>
      </c>
      <c r="B14">
        <v>4</v>
      </c>
    </row>
    <row r="15" spans="1:2">
      <c r="A15" s="23" t="s">
        <v>148</v>
      </c>
      <c r="B15">
        <v>1</v>
      </c>
    </row>
    <row r="16" spans="1:2">
      <c r="A16" s="23" t="s">
        <v>71</v>
      </c>
      <c r="B16">
        <v>1</v>
      </c>
    </row>
    <row r="17" spans="1:2">
      <c r="A17" s="23" t="s">
        <v>36</v>
      </c>
      <c r="B17">
        <v>1</v>
      </c>
    </row>
    <row r="18" spans="1:2">
      <c r="A18" s="21" t="s">
        <v>39</v>
      </c>
      <c r="B18">
        <v>12</v>
      </c>
    </row>
    <row r="19" spans="1:2">
      <c r="A19" s="22" t="s">
        <v>40</v>
      </c>
      <c r="B19">
        <v>9</v>
      </c>
    </row>
    <row r="20" spans="1:2">
      <c r="A20" s="23" t="s">
        <v>41</v>
      </c>
      <c r="B20">
        <v>8</v>
      </c>
    </row>
    <row r="21" spans="1:2">
      <c r="A21" s="23" t="s">
        <v>131</v>
      </c>
      <c r="B21">
        <v>1</v>
      </c>
    </row>
    <row r="22" spans="1:2">
      <c r="A22" s="22" t="s">
        <v>27</v>
      </c>
      <c r="B22">
        <v>3</v>
      </c>
    </row>
    <row r="23" spans="1:2">
      <c r="A23" s="23" t="s">
        <v>13</v>
      </c>
      <c r="B23">
        <v>3</v>
      </c>
    </row>
    <row r="24" spans="1:2">
      <c r="A24" s="21" t="s">
        <v>1243</v>
      </c>
      <c r="B24">
        <v>28</v>
      </c>
    </row>
  </sheetData>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kument" ma:contentTypeID="0x010100E19309FD5BA83648BA52BC0229B8D1DE" ma:contentTypeVersion="13" ma:contentTypeDescription="Ein neues Dokument erstellen." ma:contentTypeScope="" ma:versionID="a0d98a83df1e4c79d22da7792abde13b">
  <xsd:schema xmlns:xsd="http://www.w3.org/2001/XMLSchema" xmlns:xs="http://www.w3.org/2001/XMLSchema" xmlns:p="http://schemas.microsoft.com/office/2006/metadata/properties" xmlns:ns2="0c78ccec-7f2a-4399-be4c-cbd99e2e3912" xmlns:ns3="6198c31e-c339-4938-8a5c-d30e2682146c" targetNamespace="http://schemas.microsoft.com/office/2006/metadata/properties" ma:root="true" ma:fieldsID="af569a07e7989d3b4e71464cee2a9787" ns2:_="" ns3:_="">
    <xsd:import namespace="0c78ccec-7f2a-4399-be4c-cbd99e2e3912"/>
    <xsd:import namespace="6198c31e-c339-4938-8a5c-d30e2682146c"/>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SearchPropertie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c78ccec-7f2a-4399-be4c-cbd99e2e391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lcf76f155ced4ddcb4097134ff3c332f" ma:index="15" nillable="true" ma:taxonomy="true" ma:internalName="lcf76f155ced4ddcb4097134ff3c332f" ma:taxonomyFieldName="MediaServiceImageTags" ma:displayName="Bildmarkierungen" ma:readOnly="false" ma:fieldId="{5cf76f15-5ced-4ddc-b409-7134ff3c332f}" ma:taxonomyMulti="true" ma:sspId="db57483b-76f4-498b-aa87-fb9027d2002a"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198c31e-c339-4938-8a5c-d30e2682146c" elementFormDefault="qualified">
    <xsd:import namespace="http://schemas.microsoft.com/office/2006/documentManagement/types"/>
    <xsd:import namespace="http://schemas.microsoft.com/office/infopath/2007/PartnerControls"/>
    <xsd:element name="SharedWithUsers" ma:index="12"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Freigegeben für - Details" ma:internalName="SharedWithDetails" ma:readOnly="true">
      <xsd:simpleType>
        <xsd:restriction base="dms:Note">
          <xsd:maxLength value="255"/>
        </xsd:restriction>
      </xsd:simpleType>
    </xsd:element>
    <xsd:element name="TaxCatchAll" ma:index="16" nillable="true" ma:displayName="Taxonomy Catch All Column" ma:hidden="true" ma:list="{9f77fd24-203c-44aa-a68b-ad87d310050a}" ma:internalName="TaxCatchAll" ma:showField="CatchAllData" ma:web="6198c31e-c339-4938-8a5c-d30e2682146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0c78ccec-7f2a-4399-be4c-cbd99e2e3912">
      <Terms xmlns="http://schemas.microsoft.com/office/infopath/2007/PartnerControls"/>
    </lcf76f155ced4ddcb4097134ff3c332f>
    <TaxCatchAll xmlns="6198c31e-c339-4938-8a5c-d30e2682146c" xsi:nil="true"/>
  </documentManagement>
</p:properties>
</file>

<file path=customXml/itemProps1.xml><?xml version="1.0" encoding="utf-8"?>
<ds:datastoreItem xmlns:ds="http://schemas.openxmlformats.org/officeDocument/2006/customXml" ds:itemID="{EDA3C96A-CF8A-4730-8BBE-FF9086E3AC02}"/>
</file>

<file path=customXml/itemProps2.xml><?xml version="1.0" encoding="utf-8"?>
<ds:datastoreItem xmlns:ds="http://schemas.openxmlformats.org/officeDocument/2006/customXml" ds:itemID="{045A9A74-A100-47AD-BCBB-E63A729FB3E2}"/>
</file>

<file path=customXml/itemProps3.xml><?xml version="1.0" encoding="utf-8"?>
<ds:datastoreItem xmlns:ds="http://schemas.openxmlformats.org/officeDocument/2006/customXml" ds:itemID="{12AA6760-0007-4493-B09B-7ACE4D1F9F6C}"/>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Kern Julia</dc:creator>
  <cp:keywords/>
  <dc:description/>
  <cp:lastModifiedBy/>
  <cp:revision/>
  <dcterms:created xsi:type="dcterms:W3CDTF">2024-04-25T12:50:03Z</dcterms:created>
  <dcterms:modified xsi:type="dcterms:W3CDTF">2024-11-11T12:37:31Z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0x010100E19309FD5BA83648BA52BC0229B8D1DE</vt:lpwstr>
  </property>
  <property fmtid="{D5CDD505-2E9C-101B-9397-08002B2CF9AE}" pid="3" name="MediaServiceImageTags">
    <vt:lpwstr/>
  </property>
</Properties>
</file>